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never" defaultThemeVersion="124226"/>
  <mc:AlternateContent xmlns:mc="http://schemas.openxmlformats.org/markup-compatibility/2006">
    <mc:Choice Requires="x15">
      <x15ac:absPath xmlns:x15ac="http://schemas.microsoft.com/office/spreadsheetml/2010/11/ac" url="https://cityofventura-my.sharepoint.com/personal/pshellenbarger_cityofventura_ca_gov/Documents/Management Committee/Planning and Land Development Committee/TGM/2024 TGM Update/2025 VC TGM Final Documents/"/>
    </mc:Choice>
  </mc:AlternateContent>
  <xr:revisionPtr revIDLastSave="1225" documentId="8_{B56A2650-BE23-4352-B58D-D5380629CA04}" xr6:coauthVersionLast="47" xr6:coauthVersionMax="47" xr10:uidLastSave="{30CEAE9C-CCF9-4A35-855E-11A7F27D361A}"/>
  <bookViews>
    <workbookView xWindow="-110" yWindow="-110" windowWidth="37220" windowHeight="21820" tabRatio="950" xr2:uid="{00000000-000D-0000-FFFF-FFFF00000000}"/>
  </bookViews>
  <sheets>
    <sheet name="Instructions" sheetId="16" r:id="rId1"/>
    <sheet name="General Information" sheetId="1" r:id="rId2"/>
    <sheet name="Step 1" sheetId="2" r:id="rId3"/>
    <sheet name="Step 2" sheetId="33" r:id="rId4"/>
    <sheet name="Step 3" sheetId="12" r:id="rId5"/>
    <sheet name="Step 4" sheetId="13" r:id="rId6"/>
    <sheet name="Steps 5a" sheetId="34" r:id="rId7"/>
    <sheet name="Step 5b" sheetId="22" r:id="rId8"/>
    <sheet name="Step 6a&amp;6b" sheetId="19" r:id="rId9"/>
    <sheet name="Step 6c" sheetId="23" r:id="rId10"/>
    <sheet name="Roadway Projects" sheetId="32" r:id="rId11"/>
    <sheet name="Submittal List" sheetId="31" r:id="rId12"/>
    <sheet name="Lists" sheetId="18" state="hidden" r:id="rId13"/>
  </sheets>
  <externalReferences>
    <externalReference r:id="rId14"/>
  </externalReferences>
  <definedNames>
    <definedName name="_GoBack" localSheetId="11">'Submittal List'!$B$9</definedName>
    <definedName name="POC" localSheetId="6">[1]Lists!$D$7:$M$16</definedName>
    <definedName name="POC">Lists!$D$7:$M$16</definedName>
    <definedName name="POCCat" localSheetId="6">[1]Lists!$D$7:$D$18</definedName>
    <definedName name="POCCat">Lists!$D$7:$D$18</definedName>
    <definedName name="_xlnm.Print_Area" localSheetId="1">'General Information'!$A$1:$H$36</definedName>
    <definedName name="_xlnm.Print_Area" localSheetId="0">Instructions!$A$1:$I$8</definedName>
    <definedName name="_xlnm.Print_Area" localSheetId="10">'Roadway Projects'!$A$1:$J$94</definedName>
    <definedName name="_xlnm.Print_Area" localSheetId="2">'Step 1'!$A$1:$H$35</definedName>
    <definedName name="_xlnm.Print_Area" localSheetId="3">'Step 2'!$A$1:$I$57</definedName>
    <definedName name="_xlnm.Print_Area" localSheetId="4">'Step 3'!$A$1:$H$19</definedName>
    <definedName name="_xlnm.Print_Area" localSheetId="5">'Step 4'!$A$1:$H$18</definedName>
    <definedName name="_xlnm.Print_Area" localSheetId="7">'Step 5b'!$A$1:$I$29</definedName>
    <definedName name="_xlnm.Print_Area" localSheetId="8">'Step 6a&amp;6b'!$A$1:$K$76</definedName>
    <definedName name="_xlnm.Print_Area" localSheetId="9">'Step 6c'!$A$1:$I$9</definedName>
    <definedName name="_xlnm.Print_Area" localSheetId="6">'Steps 5a'!$A$1:$H$59</definedName>
    <definedName name="_xlnm.Print_Area" localSheetId="11">'Submittal List'!$A$1:$I$14</definedName>
    <definedName name="RSW" localSheetId="6">[1]Lists!$P$14:$P$37</definedName>
    <definedName name="RSW">Lists!$P$14:$P$37</definedName>
    <definedName name="TMDLs" localSheetId="6">[1]Lists!$P$14:$Q$36</definedName>
    <definedName name="TMDLs">Lists!$P$14:$Q$36</definedName>
    <definedName name="YN" localSheetId="6">[1]Lists!$B$1:$B$3</definedName>
    <definedName name="YN">Lists!$B$1:$B$3</definedName>
    <definedName name="YNNA" localSheetId="6">[1]Lists!$A$1:$A$4</definedName>
    <definedName name="YNNA">Lists!$A$1:$A$4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34" l="1"/>
  <c r="H11" i="34"/>
  <c r="H22" i="34" l="1"/>
  <c r="B14" i="32" l="1"/>
  <c r="H24" i="34" l="1"/>
  <c r="H23" i="34"/>
  <c r="D50" i="34" s="1"/>
  <c r="D51" i="34" l="1"/>
  <c r="D53" i="34" s="1"/>
  <c r="G36" i="19" l="1"/>
  <c r="H36" i="19" s="1"/>
  <c r="G37" i="19"/>
  <c r="H37" i="19" s="1"/>
  <c r="D55" i="34"/>
  <c r="D57" i="34" s="1"/>
  <c r="D16" i="22"/>
  <c r="E16" i="22" s="1"/>
  <c r="D9" i="22"/>
  <c r="E9" i="22" s="1"/>
  <c r="D13" i="22"/>
  <c r="E13" i="22" s="1"/>
  <c r="D10" i="22"/>
  <c r="E10" i="22" s="1"/>
  <c r="D14" i="22"/>
  <c r="E14" i="22" s="1"/>
  <c r="D11" i="22"/>
  <c r="E11" i="22" s="1"/>
  <c r="D12" i="22"/>
  <c r="E12" i="22" s="1"/>
  <c r="D8" i="22"/>
  <c r="E8" i="22" s="1"/>
  <c r="E17" i="22" l="1"/>
  <c r="D56" i="34"/>
  <c r="E24" i="19" s="1"/>
  <c r="D70" i="32"/>
  <c r="D69" i="32"/>
  <c r="B15" i="32"/>
  <c r="C53" i="33"/>
  <c r="C52" i="33"/>
  <c r="J10" i="18"/>
  <c r="R1" i="18"/>
  <c r="A5" i="1"/>
  <c r="F16" i="18"/>
  <c r="H16" i="18"/>
  <c r="J13" i="18"/>
  <c r="J12" i="18"/>
  <c r="K16" i="18"/>
  <c r="L16" i="18"/>
  <c r="I9" i="18"/>
  <c r="I8" i="18"/>
  <c r="E9" i="18"/>
  <c r="E10" i="18"/>
  <c r="E8" i="18"/>
  <c r="G12" i="18"/>
  <c r="G13" i="18"/>
  <c r="J62" i="32"/>
  <c r="I62" i="32"/>
  <c r="H62" i="32"/>
  <c r="G62" i="32"/>
  <c r="F62" i="32"/>
  <c r="E62" i="32"/>
  <c r="D62" i="32"/>
  <c r="C62" i="32"/>
  <c r="B62" i="32"/>
  <c r="J61" i="32"/>
  <c r="I61" i="32"/>
  <c r="H61" i="32"/>
  <c r="G61" i="32"/>
  <c r="F61" i="32"/>
  <c r="E61" i="32"/>
  <c r="D61" i="32"/>
  <c r="C61" i="32"/>
  <c r="B61" i="32"/>
  <c r="G60" i="32"/>
  <c r="F45" i="33"/>
  <c r="F44" i="33"/>
  <c r="F43" i="33"/>
  <c r="J60" i="32"/>
  <c r="I60" i="32"/>
  <c r="H60" i="32"/>
  <c r="F60" i="32"/>
  <c r="E60" i="32"/>
  <c r="D60" i="32"/>
  <c r="C60" i="32"/>
  <c r="B60" i="32"/>
  <c r="F11" i="18"/>
  <c r="G10" i="18"/>
  <c r="F9" i="18"/>
  <c r="F8" i="18"/>
  <c r="H14" i="18"/>
  <c r="H13" i="18"/>
  <c r="H12" i="18"/>
  <c r="H11" i="18"/>
  <c r="H10" i="18"/>
  <c r="H9" i="18"/>
  <c r="H8" i="18"/>
  <c r="H7" i="18"/>
  <c r="L11" i="18"/>
  <c r="L9" i="18"/>
  <c r="K14" i="18"/>
  <c r="K13" i="18"/>
  <c r="K12" i="18"/>
  <c r="K11" i="18"/>
  <c r="K9" i="18"/>
  <c r="K8" i="18"/>
  <c r="K7" i="18"/>
  <c r="I45" i="33"/>
  <c r="H45" i="33"/>
  <c r="G45" i="33"/>
  <c r="E45" i="33"/>
  <c r="D45" i="33"/>
  <c r="C45" i="33"/>
  <c r="B45" i="33"/>
  <c r="I44" i="33"/>
  <c r="H44" i="33"/>
  <c r="G44" i="33"/>
  <c r="E44" i="33"/>
  <c r="D44" i="33"/>
  <c r="C44" i="33"/>
  <c r="B44" i="33"/>
  <c r="I43" i="33"/>
  <c r="H43" i="33"/>
  <c r="G43" i="33"/>
  <c r="E43" i="33"/>
  <c r="D43" i="33"/>
  <c r="C43" i="33"/>
  <c r="B43" i="33"/>
  <c r="Q1" i="18"/>
  <c r="B27" i="18" s="1"/>
  <c r="A13" i="31"/>
  <c r="B86" i="32" l="1"/>
  <c r="B51" i="32"/>
  <c r="B73" i="32"/>
  <c r="B31" i="32"/>
  <c r="E64" i="19"/>
  <c r="E20" i="22"/>
  <c r="E63" i="19"/>
  <c r="B1" i="13"/>
  <c r="C1" i="2"/>
  <c r="B1" i="31"/>
  <c r="B1" i="33"/>
  <c r="B14" i="33"/>
  <c r="B1" i="22"/>
  <c r="B1" i="32"/>
  <c r="B50" i="19"/>
  <c r="B30" i="19"/>
  <c r="C1" i="34"/>
  <c r="C27" i="34" s="1"/>
  <c r="B1" i="19"/>
  <c r="H38" i="19"/>
  <c r="B36" i="33"/>
  <c r="B1" i="12"/>
  <c r="C20" i="2"/>
  <c r="B1" i="23"/>
  <c r="H39" i="19" l="1"/>
  <c r="H40" i="19"/>
  <c r="E65" i="19"/>
  <c r="E66" i="19" s="1"/>
  <c r="E23" i="19"/>
  <c r="E68" i="19" l="1"/>
  <c r="E67" i="19"/>
  <c r="E19" i="22"/>
  <c r="E18" i="22"/>
  <c r="E25" i="19"/>
  <c r="H41" i="19" s="1"/>
  <c r="E21" i="22"/>
  <c r="E22" i="22"/>
  <c r="H42" i="19" l="1"/>
  <c r="E26" i="19"/>
  <c r="E27" i="19"/>
  <c r="H43" i="19" l="1"/>
</calcChain>
</file>

<file path=xl/sharedStrings.xml><?xml version="1.0" encoding="utf-8"?>
<sst xmlns="http://schemas.openxmlformats.org/spreadsheetml/2006/main" count="528" uniqueCount="365">
  <si>
    <t>VENTURA COUNTYWIDE STORMWATER QUALITY PROGRAM
POST-CONSTRUCTION STORMWATER MANAGEMENT PLAN (PCSMP)</t>
  </si>
  <si>
    <t>INSTRUCTIONS</t>
  </si>
  <si>
    <t>► The following set of spreadsheets are intended to assist project applicants in meeting the Planning and Land Development requirements contained in Part VIII, Section F of the Los Angeles Regional Water Quality Control Board’s municipal separate storm sewer system (MS4) permit (Order R4-2021-0105) for new development and redevelopment projects.</t>
  </si>
  <si>
    <t>► Project applicants should fill out each applicable spreadsheet; when complete, make sure to print "entire workbook."</t>
  </si>
  <si>
    <t>PARCEL #:</t>
  </si>
  <si>
    <t>Project Name:</t>
  </si>
  <si>
    <t>Preparation/Revision Date:</t>
  </si>
  <si>
    <t>Prepared for:</t>
  </si>
  <si>
    <t>Name of Owner/Developer:</t>
  </si>
  <si>
    <t>Stress Address:</t>
  </si>
  <si>
    <t>City, State, Zip Code:</t>
  </si>
  <si>
    <t>Telephone:</t>
  </si>
  <si>
    <t>Prepared  by:</t>
  </si>
  <si>
    <t>Name and Title of Preparer:</t>
  </si>
  <si>
    <t>Company Name:</t>
  </si>
  <si>
    <t>Print Name and Firm</t>
  </si>
  <si>
    <t>STEP 1: DETERMINE PROJECT APPLICABILITY</t>
  </si>
  <si>
    <t>Project Type and/or Characteristics</t>
  </si>
  <si>
    <t>Y/N/NA</t>
  </si>
  <si>
    <t>PROJECT APPLICABILITY, CONT.</t>
  </si>
  <si>
    <t>General Project Characteristics</t>
  </si>
  <si>
    <t>Area (acres)</t>
  </si>
  <si>
    <t>Project Imperviousness (%)</t>
  </si>
  <si>
    <t>Total Project Site Area</t>
  </si>
  <si>
    <t>Total Existing (Pre-Project) Impervious Area</t>
  </si>
  <si>
    <t>N</t>
  </si>
  <si>
    <t>Revised Post-Project Impervious Area</t>
  </si>
  <si>
    <t>Project Description</t>
  </si>
  <si>
    <t>Briefly describe project:</t>
  </si>
  <si>
    <t>Describe current and proposed zoning and land use designation:</t>
  </si>
  <si>
    <t>Describe topography of project area. Identify low and high points and the location of steep slopes (provide a range of grades):</t>
  </si>
  <si>
    <r>
      <t>Describe the site's soil types (A, B, C, D) and geological conditions</t>
    </r>
    <r>
      <rPr>
        <sz val="11"/>
        <color indexed="8"/>
        <rFont val="Times New Roman"/>
        <family val="1"/>
      </rPr>
      <t>:</t>
    </r>
  </si>
  <si>
    <t>Attach soil type information</t>
  </si>
  <si>
    <t>Project Description, cont'd</t>
  </si>
  <si>
    <t>Describe the site's groundwater conditions (e.g. depth to seasonal high groundwater):</t>
  </si>
  <si>
    <t>Is there offsite drainage on the site? If so, identify the location(s) and source(s) of offsite drainage and the volume of water running onto the site:</t>
  </si>
  <si>
    <t>Describe any existing utilities within the project area that would limit the possible locations of certain BMPs:</t>
  </si>
  <si>
    <t>Describe any environmentally sensitive areas (e.g. riparian areas, wetlands) within the project area:</t>
  </si>
  <si>
    <t>Geotechnical considerations:</t>
  </si>
  <si>
    <t>Does the site contain any of the following characteristics:</t>
  </si>
  <si>
    <t>Collapsible Soil</t>
  </si>
  <si>
    <t>Expansion Soil</t>
  </si>
  <si>
    <t>Potential for seismically-inducted soil liquefaction</t>
  </si>
  <si>
    <t>Additional considerations:</t>
  </si>
  <si>
    <t>Attach relevant geotechnical information</t>
  </si>
  <si>
    <t>STEP 2: POLLUTANTS OF CONCERN</t>
  </si>
  <si>
    <t>Activity / Potential Land Uses</t>
  </si>
  <si>
    <t>Potential Pollutant*</t>
  </si>
  <si>
    <t>Sediment</t>
  </si>
  <si>
    <t>Nutrients</t>
  </si>
  <si>
    <t>Metals</t>
  </si>
  <si>
    <t>Pesticides</t>
  </si>
  <si>
    <t>Oxygen Demanding Substances</t>
  </si>
  <si>
    <t>Toxic Organics</t>
  </si>
  <si>
    <t>Oil &amp; Grease</t>
  </si>
  <si>
    <t>Bacteria</t>
  </si>
  <si>
    <t>Trash and Debris</t>
  </si>
  <si>
    <t xml:space="preserve">*Denote potential pollutant with "x" </t>
  </si>
  <si>
    <r>
      <t xml:space="preserve">Receiving Waterbody 
</t>
    </r>
    <r>
      <rPr>
        <sz val="11"/>
        <color indexed="8"/>
        <rFont val="Times New Roman"/>
        <family val="1"/>
      </rPr>
      <t>(watershed indicated in parentheses)</t>
    </r>
  </si>
  <si>
    <t>Distance to Project (ft)</t>
  </si>
  <si>
    <t>STEP 3: APPLY SITE DESIGN PRINCIPLES AND TECHNIQUES</t>
  </si>
  <si>
    <t xml:space="preserve">Provide a brief description of site design principles and techniques included within the proposed project site. </t>
  </si>
  <si>
    <t>Site Design Measures [1]</t>
  </si>
  <si>
    <t>Included?
Y/N/NA</t>
  </si>
  <si>
    <t>Brief Description of the Site Design Measure</t>
  </si>
  <si>
    <t>Site Planning</t>
  </si>
  <si>
    <t>Protect and Restore Natural Areas</t>
  </si>
  <si>
    <t>Minimize Land Disturbance</t>
  </si>
  <si>
    <t>Minimize Impervious Cover</t>
  </si>
  <si>
    <t>Apply LID at Various Scales</t>
  </si>
  <si>
    <t>Implement Integrated Water Resource Management Practices</t>
  </si>
  <si>
    <t>[1] Refer to Section 4 of the TGM for more information on Site Design Principles and Techniques.</t>
  </si>
  <si>
    <t>STEP 4: APPLY SOURCE CONTROL MEASURES</t>
  </si>
  <si>
    <t>Provide a brief description of the source control measures included in the proposed project site.</t>
  </si>
  <si>
    <t>Site-Specific Source Control Measures[1]</t>
  </si>
  <si>
    <t>Brief Description of the Source Control Measure</t>
  </si>
  <si>
    <t>S-1: Storm Drain Message and Signage</t>
  </si>
  <si>
    <t>S-2: Outdoor Material Storage Area Design</t>
  </si>
  <si>
    <t>S-3: Outdoor Trash Storage and Waste Handling Area Design</t>
  </si>
  <si>
    <t>S-4: Outdoor Loading/Unloading Dock Area Design</t>
  </si>
  <si>
    <t>S-5: Outdoor Repair/Maintenance Bay Design</t>
  </si>
  <si>
    <t>S-6: Outdoor Vehicle /Equipment/ Accessory Washing Area Design</t>
  </si>
  <si>
    <t>S-7: Fueling Area Design</t>
  </si>
  <si>
    <t>S-8: Proof of Control Measure Maintenance</t>
  </si>
  <si>
    <t>[1] Refer to Fact Sheets in Section 5 of the TGM for detailed information and design criteria</t>
  </si>
  <si>
    <t>New development and redevelopment projects must apply BMPs that retain the SQDV onsite.</t>
  </si>
  <si>
    <t>Step 5a: Calculate the Stormwater Quality Design Volume (SQDV)</t>
  </si>
  <si>
    <t>The SQDV is defined as the greater of the following:
a)	The runoff from the 0.75-inch, 24-hour rain event; or
b)	The runoff from the 85th percentile, 24-hour rain event.</t>
  </si>
  <si>
    <t xml:space="preserve">The SQDV for a project is calculated as: </t>
  </si>
  <si>
    <r>
      <t>SQDV = 43,560*C*(P/12)*A</t>
    </r>
    <r>
      <rPr>
        <vertAlign val="subscript"/>
        <sz val="11"/>
        <color theme="1"/>
        <rFont val="Times New Roman"/>
        <family val="1"/>
      </rPr>
      <t>project</t>
    </r>
    <r>
      <rPr>
        <sz val="11"/>
        <color theme="1"/>
        <rFont val="Times New Roman"/>
        <family val="1"/>
      </rPr>
      <t xml:space="preserve">    	</t>
    </r>
  </si>
  <si>
    <t>Equation 2-1</t>
  </si>
  <si>
    <t>Where:</t>
  </si>
  <si>
    <t>SQDV 	= 	the stormwater quality design volume that must be retained onsite (cu-ft)</t>
  </si>
  <si>
    <r>
      <t>C = 0.95*imp + C</t>
    </r>
    <r>
      <rPr>
        <vertAlign val="subscript"/>
        <sz val="11"/>
        <color theme="1"/>
        <rFont val="Times New Roman"/>
        <family val="1"/>
      </rPr>
      <t>p</t>
    </r>
    <r>
      <rPr>
        <sz val="11"/>
        <color theme="1"/>
        <rFont val="Times New Roman"/>
        <family val="1"/>
      </rPr>
      <t xml:space="preserve"> (1-imp)</t>
    </r>
  </si>
  <si>
    <t>Equation C-1</t>
  </si>
  <si>
    <t>Input:</t>
  </si>
  <si>
    <t>Units</t>
  </si>
  <si>
    <r>
      <t>A</t>
    </r>
    <r>
      <rPr>
        <vertAlign val="subscript"/>
        <sz val="11"/>
        <color indexed="8"/>
        <rFont val="Times New Roman"/>
        <family val="1"/>
      </rPr>
      <t>project</t>
    </r>
  </si>
  <si>
    <t>Acres</t>
  </si>
  <si>
    <t>imp</t>
  </si>
  <si>
    <t>Cp</t>
  </si>
  <si>
    <t>C</t>
  </si>
  <si>
    <t>P</t>
  </si>
  <si>
    <t>in</t>
  </si>
  <si>
    <t>SQDV</t>
  </si>
  <si>
    <t>cu-ft</t>
  </si>
  <si>
    <t>ac-ft</t>
  </si>
  <si>
    <t>gallons</t>
  </si>
  <si>
    <t>Continue to Step 5b</t>
  </si>
  <si>
    <t>Retention BMPs</t>
  </si>
  <si>
    <t>Included?</t>
  </si>
  <si>
    <t>Drainage Area Composite Runoff Coefficient [3]</t>
  </si>
  <si>
    <t>If not applicable, state brief reason</t>
  </si>
  <si>
    <t>Y/N</t>
  </si>
  <si>
    <t>Infiltration BMPs</t>
  </si>
  <si>
    <t>INF-1: Infiltration Basin</t>
  </si>
  <si>
    <t>INF-2: Subsurface Infiltration</t>
  </si>
  <si>
    <t>INF-3: Bioretention</t>
  </si>
  <si>
    <t>INF-4: Drywell</t>
  </si>
  <si>
    <t>INF-5: Permeable Pavement</t>
  </si>
  <si>
    <t>INF-6: Proprietary Infiltration</t>
  </si>
  <si>
    <t>INF-7: Bioinfiltration</t>
  </si>
  <si>
    <t>Rainwater Harvesting BMPs</t>
  </si>
  <si>
    <t>RWH-1: Rainwater Harvesting</t>
  </si>
  <si>
    <t>TOTAL Volume Retained</t>
  </si>
  <si>
    <t>cu.ft.</t>
  </si>
  <si>
    <t>REMAINING Volume to meet full SQDV onsite retention requirement</t>
  </si>
  <si>
    <t xml:space="preserve">If onsite retention BMPs cannot feasibly be used to meet the SQDV requirement, move onto Step 6; if SQDV requirement is met, skip Step 6 </t>
  </si>
  <si>
    <t>STEP 6: ALTERNATIVE COMPLIANCE OPTIONS SUBJECT TO LOCAL PERMITTING AGENCY APPROVAL</t>
  </si>
  <si>
    <t>Step 6a. Demonstrate Technical Infeasibility</t>
  </si>
  <si>
    <t>Is it technically infeasible for onsite retention BMPs to meet the SQDV requirement?</t>
  </si>
  <si>
    <t>Step 6b. Design alternative compliance options that are subject to local permitting agency approval</t>
  </si>
  <si>
    <r>
      <t>The onsite biofiltered volume (V</t>
    </r>
    <r>
      <rPr>
        <vertAlign val="subscript"/>
        <sz val="11"/>
        <color indexed="8"/>
        <rFont val="Times New Roman"/>
        <family val="1"/>
      </rPr>
      <t>biofilter</t>
    </r>
    <r>
      <rPr>
        <sz val="11"/>
        <color indexed="8"/>
        <rFont val="Times New Roman"/>
        <family val="1"/>
      </rPr>
      <t>), should be calculated as follows:</t>
    </r>
  </si>
  <si>
    <t>Equation 2-2</t>
  </si>
  <si>
    <r>
      <t>B</t>
    </r>
    <r>
      <rPr>
        <vertAlign val="subscript"/>
        <sz val="11"/>
        <color indexed="8"/>
        <rFont val="Times New Roman"/>
        <family val="1"/>
      </rPr>
      <t xml:space="preserve">v </t>
    </r>
    <r>
      <rPr>
        <sz val="11"/>
        <color indexed="8"/>
        <rFont val="Times New Roman"/>
        <family val="1"/>
      </rPr>
      <t>= the volume that must be captured and treated in a Biofiltration BMP [ac-ft]</t>
    </r>
  </si>
  <si>
    <r>
      <rPr>
        <sz val="11"/>
        <color rgb="FF000000"/>
        <rFont val="Times New Roman"/>
        <family val="1"/>
      </rPr>
      <t>R</t>
    </r>
    <r>
      <rPr>
        <vertAlign val="subscript"/>
        <sz val="11"/>
        <color rgb="FF000000"/>
        <rFont val="Times New Roman"/>
        <family val="1"/>
      </rPr>
      <t>v</t>
    </r>
    <r>
      <rPr>
        <sz val="11"/>
        <color rgb="FF000000"/>
        <rFont val="Times New Roman"/>
        <family val="1"/>
      </rPr>
      <t xml:space="preserve"> = the volume treated and infiltrated onsite using Retention BMPs [ac-ft]</t>
    </r>
  </si>
  <si>
    <t>Input</t>
  </si>
  <si>
    <r>
      <t>R</t>
    </r>
    <r>
      <rPr>
        <vertAlign val="subscript"/>
        <sz val="11"/>
        <color indexed="8"/>
        <rFont val="Times New Roman"/>
        <family val="1"/>
      </rPr>
      <t>v</t>
    </r>
  </si>
  <si>
    <r>
      <t>B</t>
    </r>
    <r>
      <rPr>
        <vertAlign val="subscript"/>
        <sz val="11"/>
        <color indexed="8"/>
        <rFont val="Times New Roman"/>
        <family val="1"/>
      </rPr>
      <t>v</t>
    </r>
  </si>
  <si>
    <t>Biofiltration BMPs</t>
  </si>
  <si>
    <t>Included?
Y/N</t>
  </si>
  <si>
    <t>Drainage Area Biofiltered 
(acres) [2]</t>
  </si>
  <si>
    <t>BIO-1: Biofiltration</t>
  </si>
  <si>
    <t>BIO-2: Planter Box with Underdrain</t>
  </si>
  <si>
    <t>TOTAL Volume Biofiltered</t>
  </si>
  <si>
    <t>cu.ft</t>
  </si>
  <si>
    <t>REMAINING Volume to be addressed by offsite infiltration projects or,
 if approved by the RWQCB, by flow-based BMPs</t>
  </si>
  <si>
    <r>
      <t>Determine the offsite Mitigation Volume (V</t>
    </r>
    <r>
      <rPr>
        <b/>
        <i/>
        <vertAlign val="subscript"/>
        <sz val="11"/>
        <color indexed="8"/>
        <rFont val="Times New Roman"/>
        <family val="1"/>
      </rPr>
      <t>mitigation</t>
    </r>
    <r>
      <rPr>
        <b/>
        <i/>
        <sz val="11"/>
        <color indexed="8"/>
        <rFont val="Times New Roman"/>
        <family val="1"/>
      </rPr>
      <t>) , using the equation below:</t>
    </r>
  </si>
  <si>
    <t>Equation 2-3</t>
  </si>
  <si>
    <r>
      <t>M</t>
    </r>
    <r>
      <rPr>
        <vertAlign val="subscript"/>
        <sz val="11"/>
        <color indexed="8"/>
        <rFont val="Times New Roman"/>
        <family val="1"/>
      </rPr>
      <t>v</t>
    </r>
    <r>
      <rPr>
        <sz val="11"/>
        <color indexed="8"/>
        <rFont val="Times New Roman"/>
        <family val="1"/>
      </rPr>
      <t xml:space="preserve"> = the volume of runoff that must be mitigated offsite [ac-ft]</t>
    </r>
  </si>
  <si>
    <r>
      <t>B</t>
    </r>
    <r>
      <rPr>
        <vertAlign val="subscript"/>
        <sz val="11"/>
        <color indexed="8"/>
        <rFont val="Times New Roman"/>
        <family val="1"/>
      </rPr>
      <t xml:space="preserve">v </t>
    </r>
    <r>
      <rPr>
        <sz val="11"/>
        <color indexed="8"/>
        <rFont val="Times New Roman"/>
        <family val="1"/>
      </rPr>
      <t>= the volume captured and treated in a Biofiltration BMP, if applicable [ac-ft]</t>
    </r>
  </si>
  <si>
    <t>SQDV 	= 	the stormwater quality design volume that must be retained onsite [ac-ft]</t>
  </si>
  <si>
    <r>
      <t>R</t>
    </r>
    <r>
      <rPr>
        <vertAlign val="subscript"/>
        <sz val="11"/>
        <color indexed="8"/>
        <rFont val="Times New Roman"/>
        <family val="1"/>
      </rPr>
      <t>v</t>
    </r>
    <r>
      <rPr>
        <sz val="11"/>
        <color indexed="8"/>
        <rFont val="Times New Roman"/>
        <family val="1"/>
      </rPr>
      <t xml:space="preserve"> = the volume retained onsite using Retention BMPs [ac-ft]</t>
    </r>
  </si>
  <si>
    <t>Eqn. 2-3</t>
  </si>
  <si>
    <t>Rv</t>
  </si>
  <si>
    <t>Bv</t>
  </si>
  <si>
    <r>
      <t>M</t>
    </r>
    <r>
      <rPr>
        <vertAlign val="subscript"/>
        <sz val="12"/>
        <color indexed="8"/>
        <rFont val="Times New Roman"/>
        <family val="1"/>
      </rPr>
      <t>v</t>
    </r>
  </si>
  <si>
    <t>In the space below, describe the treatment for the stormater runoff discharged from the project site</t>
  </si>
  <si>
    <t xml:space="preserve">Completed copy of the applicable “BMP Sizing Worksheet(s)” for the project’s stormwater BMP(s) from Appendix C of the TGM is included. </t>
  </si>
  <si>
    <t>ROADWAY PROJECTS: ASSESS SITE CONDITIONS</t>
  </si>
  <si>
    <t>General Characteristics</t>
  </si>
  <si>
    <t>Estimated Disturbed Area</t>
  </si>
  <si>
    <t>Total Pre-Project Impervious Area</t>
  </si>
  <si>
    <t>Post-Project Impervious Area [1]</t>
  </si>
  <si>
    <t>Area Draining to Hydrologic Source Controls (ET-2) [1]</t>
  </si>
  <si>
    <t>Attach source of groundwater information</t>
  </si>
  <si>
    <t>ROADWAY PROJECTS: ASSESS SITE CONDITIONS, CONT.</t>
  </si>
  <si>
    <t>ROADWAY PROJECTS: POLLUTANTS OF CONCERN</t>
  </si>
  <si>
    <t>Identify pollutants of concern using the tables below</t>
  </si>
  <si>
    <r>
      <t xml:space="preserve">Receiving Water Body
</t>
    </r>
    <r>
      <rPr>
        <sz val="11"/>
        <color indexed="8"/>
        <rFont val="Times New Roman"/>
        <family val="1"/>
      </rPr>
      <t>(watershed indicated in parentheses)</t>
    </r>
  </si>
  <si>
    <t>Constituent Grouping [2]</t>
  </si>
  <si>
    <t>ROADWAY PROJECTS: PERFORMANCE STANDARDS</t>
  </si>
  <si>
    <t>Performance Standard [1]</t>
  </si>
  <si>
    <t>Brief description of Performance Standard</t>
  </si>
  <si>
    <r>
      <t xml:space="preserve">Retention and/or biofiltration BMPs are sized to capture and treat SQDV or the SQDF. 
</t>
    </r>
    <r>
      <rPr>
        <b/>
        <sz val="9"/>
        <color indexed="8"/>
        <rFont val="Times New Roman"/>
        <family val="1"/>
      </rPr>
      <t>Also see BMP Sizing below</t>
    </r>
  </si>
  <si>
    <t>Street width is minimized</t>
  </si>
  <si>
    <t>Porous pavement or pavers are used for low traffic roadways, on-street parking, shoulders or sidewalks</t>
  </si>
  <si>
    <t>Tree canopy is added by planting or preserving trees and shrubs</t>
  </si>
  <si>
    <t>[1] Additional gudiance on performance standards can be found in Section 2.2 of the TGM.</t>
  </si>
  <si>
    <t>ROADWAY PROJECTS: BMP SIZING</t>
  </si>
  <si>
    <t>BMP Sizing</t>
  </si>
  <si>
    <t>[1] Applicant should enter post-project impervious cover prior to accounting for green roof credits.  Additional detail on Green Roofs (ET-1) can be found in Section 6 of the TGM.</t>
  </si>
  <si>
    <t>[2] If a waterbody is listed for "toxicity" and the cause and/or contribution to toxicity is known, then the consituent group known to contribute to toxicity are listed here (in lieu of listing "toxicity")</t>
  </si>
  <si>
    <r>
      <rPr>
        <sz val="11"/>
        <color indexed="8"/>
        <rFont val="Times New Roman"/>
        <family val="1"/>
      </rPr>
      <t xml:space="preserve">  </t>
    </r>
    <r>
      <rPr>
        <b/>
        <sz val="11"/>
        <color indexed="8"/>
        <rFont val="Times New Roman"/>
        <family val="1"/>
      </rPr>
      <t>Site map</t>
    </r>
    <r>
      <rPr>
        <sz val="11"/>
        <color indexed="8"/>
        <rFont val="Times New Roman"/>
        <family val="1"/>
      </rPr>
      <t xml:space="preserve">  that includes: 
o   Property boundary
o   Major roadways or landmarks
o   Scale and north arrow
o   Drainage areas
o   Surrounding land uses
o   Presence of Environmentally Sensitive Areas
o   Open space preservation areas
o   Impervious areas
o   Natural hydrologic features
o   Location of discharge(s)
o   Existing and planned utilities
o   Topography (including steep slopes)
o   Key activities such as outdoor material storage, parking, food preparation, etc.
o   Potential pollutant areas (e.g., fueling island)
o   Location of nearby (within 2,000 ft of development project) bus or train station(s)
o   Location and type of source control measures
o   Location and type of stormwater BMPs</t>
    </r>
  </si>
  <si>
    <r>
      <rPr>
        <b/>
        <sz val="11"/>
        <color rgb="FF000000"/>
        <rFont val="Times New Roman"/>
        <family val="1"/>
      </rPr>
      <t xml:space="preserve">Stormwater Treatment Device Access and Maintenance Agreement </t>
    </r>
    <r>
      <rPr>
        <sz val="11"/>
        <color rgb="FF000000"/>
        <rFont val="Times New Roman"/>
        <family val="1"/>
      </rPr>
      <t>(contact the local permitting agency for a template)</t>
    </r>
  </si>
  <si>
    <r>
      <rPr>
        <b/>
        <sz val="11"/>
        <color indexed="8"/>
        <rFont val="Times New Roman"/>
        <family val="1"/>
      </rPr>
      <t>Groundwater  Information</t>
    </r>
    <r>
      <rPr>
        <sz val="11"/>
        <color indexed="8"/>
        <rFont val="Times New Roman"/>
        <family val="1"/>
      </rPr>
      <t xml:space="preserve"> (may include available groundwater data, site specific redoximorphic analytical/groundwater monitoring results, or known groundwater impacts such as contaminated sites registered with the State Water Board)</t>
    </r>
  </si>
  <si>
    <t>Y</t>
  </si>
  <si>
    <t>ADDITIONAL INSTRUCTIONS: Retention BMPs must be used onsite to the maximum extent practicable. If the remaining volume to meet 5% EIA cannot be met, then project applicants must demonstrate technical infeasibilty. Consult Section 3.2 of the 2011 TGM for infeasability criteria. A technical infeasability site-specific analysis must be submitted. Projects that cannot prove technical infeasibility must reduce EIA to &lt;=5% using Retention BMPs.</t>
  </si>
  <si>
    <t>N/A</t>
  </si>
  <si>
    <t>ADDITIONAL INSTRUCTIONS: Certain new development and redevelopment project types are eligible for alternative compliance measures if onsite Retention and/or Biofiltration BMPs cannot feasibly be used to meet the 5% EIA requirement. Infeasibility is described in Section 3.2 of the 2011 TGM. A technical feasability site-specific analysis must be submitted. Projects that cannot prove infesibility must reduce EIA to &lt;=5%.</t>
  </si>
  <si>
    <t>Commercial Developments</t>
  </si>
  <si>
    <t>X</t>
  </si>
  <si>
    <t>Ventura Coast Beaches (Hobie/Kiddie Beaches)</t>
  </si>
  <si>
    <t>Automotive Repair Shops</t>
  </si>
  <si>
    <t>Ventura River Watershed</t>
  </si>
  <si>
    <t>Bacteria, Trash, Algae, Water Diversion/fish barriers</t>
  </si>
  <si>
    <t>Retail Gasoline Outlets</t>
  </si>
  <si>
    <t>Santa Clara River Watershed</t>
  </si>
  <si>
    <t>Restaurants</t>
  </si>
  <si>
    <t>Calleguas Creek Watershed</t>
  </si>
  <si>
    <t>Nutrients, Chlorpyrifos and Diazinon, OC Pesticides and PCBs, Metals (Cr, Ni, Ag, Zn, Cd), Boron, Chloride, Sulfate, TSS, Salts, Trash</t>
  </si>
  <si>
    <t>Parking Lots</t>
  </si>
  <si>
    <t>Malibu Creek and Santa Monica Bay Watershed</t>
  </si>
  <si>
    <t>SMB Marine Debris, Bacteria, Nutrients, Ammonia, pH, Algae, Eutrophication, Benthic-microinvertebrate Bioassessment, Trash, Mercury (Lake Sherwood), Metals</t>
  </si>
  <si>
    <t>Hillside Single-family Residences</t>
  </si>
  <si>
    <t>Home Subdivisions</t>
  </si>
  <si>
    <t>Projects Located Within or Directly Adjacent to, or Discharging Directly to Environmentally Sensitive Area</t>
  </si>
  <si>
    <t>Calleguas Creek watershed above Potrero Rd (Calleguas Creek)</t>
  </si>
  <si>
    <t>Bacteria, Salts, Trash, Metals, Nutrients, Pesticides, PCBs, Sediment</t>
  </si>
  <si>
    <t>Industrial</t>
  </si>
  <si>
    <t>Calleguas Creek below Potrero Rd. and Mugu Lagoon (Calleguas Creek)</t>
  </si>
  <si>
    <t>Bacteria, Metals, Nutrients, Pesticides, PCBs, Sediment</t>
  </si>
  <si>
    <t>Street, road, or highway</t>
  </si>
  <si>
    <t>Direct Drains to Mugu Lagoon (Calleguas Creek)</t>
  </si>
  <si>
    <t>Pesticides, PCBs, Sediment, Nutrients</t>
  </si>
  <si>
    <t>Revolon Slough &amp; Beardsley Wash (Calleguas Creek)</t>
  </si>
  <si>
    <t>Bacteria, Salts, Trash, Metals, Selenium, Nutrients, Pesticides, PCBs, Sediment</t>
  </si>
  <si>
    <t>Lake Sherwood (Malibu Creek)</t>
  </si>
  <si>
    <t>Mercury, Nutrients</t>
  </si>
  <si>
    <t>Lindero and Medea Creek (Malibu Creek)</t>
  </si>
  <si>
    <t>Bacteria, Trash, Nutrients, Selenium, Sediment</t>
  </si>
  <si>
    <t>Malibu Creek (Malibu Creek)</t>
  </si>
  <si>
    <t>Bacteria, Trash, Nutrients, Selenium, Sulfates, Sediment</t>
  </si>
  <si>
    <t>Malibu Lagoon and Beaches (Malibu Creek)</t>
  </si>
  <si>
    <t>Bacteria, Trash, Nutrients, Pesticides</t>
  </si>
  <si>
    <t>Triunfo Cyn Creek (Malibu Creek)</t>
  </si>
  <si>
    <t>Bacteria, Trash, Nutrients, Metals</t>
  </si>
  <si>
    <t>Submittal List</t>
  </si>
  <si>
    <t>General</t>
  </si>
  <si>
    <t>SF Hillside</t>
  </si>
  <si>
    <t>Roadway Projects</t>
  </si>
  <si>
    <t>Westlake (Malibu Creek)</t>
  </si>
  <si>
    <t>Lead, Nutrients</t>
  </si>
  <si>
    <t>Pyramid Lake (Santa Clara)</t>
  </si>
  <si>
    <t>Mercury</t>
    <phoneticPr fontId="0" type="noConversion"/>
  </si>
  <si>
    <t>Lake Elizabeth, Munz Lake, Lake Hughes (Santa Clara)</t>
    <phoneticPr fontId="0" type="noConversion"/>
  </si>
  <si>
    <t>Trash</t>
    <phoneticPr fontId="0" type="noConversion"/>
  </si>
  <si>
    <t>Piru and Sespe Creek (Santa Clara)</t>
  </si>
  <si>
    <t>Salts, pH</t>
  </si>
  <si>
    <t>BMP Sizing Sheet</t>
  </si>
  <si>
    <t>Santa Clara River (Santa Clara)</t>
  </si>
  <si>
    <t>Salts, Bacteria, Nutrients, Toxicity</t>
  </si>
  <si>
    <t>Santa Clara River Estuary (Santa Clara)</t>
  </si>
  <si>
    <t>Bacteria, Pesticides</t>
  </si>
  <si>
    <t>Stormwater Treatment Device Access and Maintenance Agreement</t>
  </si>
  <si>
    <t>Beaches of Ventura County (Ventura Coastal)</t>
  </si>
  <si>
    <t>Bacteria</t>
    <phoneticPr fontId="0" type="noConversion"/>
  </si>
  <si>
    <t>McGrath Lake (Ventura Coastal)</t>
  </si>
  <si>
    <t>Bacteria, Pesticides, PCBs, Sediment</t>
  </si>
  <si>
    <t>Port Hueneme Harbor (Ventura Coastal)</t>
  </si>
  <si>
    <t>Pesticides, PCBs</t>
  </si>
  <si>
    <t>Maintenance Plan</t>
  </si>
  <si>
    <t>Ventura Harbor; Ventura Keys, Ventura Marina Jetties (Ventura Coastal)</t>
  </si>
  <si>
    <t>Canada Larga and San Antonio Creek (Ventura River)</t>
  </si>
  <si>
    <t>Bacteria, Nutrients, Salts</t>
  </si>
  <si>
    <t>Technical Infeasibility Analysis</t>
  </si>
  <si>
    <t>Lake Casitas (Ventura River)</t>
  </si>
  <si>
    <t>Ventura River (Ventura River)</t>
  </si>
  <si>
    <t>Bacteria, Nutrients</t>
  </si>
  <si>
    <t>Ventura River Estuary (Ventura River)</t>
  </si>
  <si>
    <t>Bacteria, Nutrients, Trash</t>
  </si>
  <si>
    <t>Groundwater  Information</t>
  </si>
  <si>
    <t>Geotechnical Reports</t>
  </si>
  <si>
    <t>Rainwater Harvesting</t>
  </si>
  <si>
    <t>12/13/11 - Removed IFERROR References with ISERROR to provide compatability with Excel 2003 users. Revised TMDL POC List to suppress "0" errors.</t>
  </si>
  <si>
    <t>Project Location:</t>
  </si>
  <si>
    <t>NEW DEVELOPMENT PROJECTS</t>
  </si>
  <si>
    <t>ROADWAY PROJECTS</t>
  </si>
  <si>
    <r>
      <t xml:space="preserve">2) Is this a new development project equal to 1 acre or greater of disturbed area that adds more than 10,000 square feet of impervious surface area?
</t>
    </r>
    <r>
      <rPr>
        <b/>
        <sz val="12"/>
        <color indexed="8"/>
        <rFont val="Times New Roman"/>
        <family val="1"/>
      </rPr>
      <t xml:space="preserve">→If yes, </t>
    </r>
    <r>
      <rPr>
        <b/>
        <sz val="12"/>
        <rFont val="Times New Roman"/>
        <family val="1"/>
      </rPr>
      <t>go to Step 2</t>
    </r>
  </si>
  <si>
    <r>
      <t>3) Is this a newly developed industrial park of 10,000 square feet or more of surface area?</t>
    </r>
    <r>
      <rPr>
        <i/>
        <sz val="11"/>
        <color indexed="10"/>
        <rFont val="Times New Roman"/>
        <family val="1"/>
      </rPr>
      <t xml:space="preserve">
</t>
    </r>
    <r>
      <rPr>
        <b/>
        <sz val="12"/>
        <rFont val="Times New Roman"/>
        <family val="1"/>
      </rPr>
      <t>→If yes, go to Step 2</t>
    </r>
  </si>
  <si>
    <r>
      <t>4) Is this a newly developed commercial malls of 10,000 square feet or more of surface area?</t>
    </r>
    <r>
      <rPr>
        <i/>
        <sz val="11"/>
        <color indexed="10"/>
        <rFont val="Times New Roman"/>
        <family val="1"/>
      </rPr>
      <t xml:space="preserve">
</t>
    </r>
    <r>
      <rPr>
        <b/>
        <sz val="12"/>
        <rFont val="Times New Roman"/>
        <family val="1"/>
      </rPr>
      <t>→If yes, go to Step 2</t>
    </r>
  </si>
  <si>
    <r>
      <t>5) Is this a newly developed restaurant (Standard Industrial Classification (SIC) of 5812) that creates 5,000 square feet or more of impervious area?</t>
    </r>
    <r>
      <rPr>
        <i/>
        <sz val="11"/>
        <color indexed="10"/>
        <rFont val="Times New Roman"/>
        <family val="1"/>
      </rPr>
      <t xml:space="preserve"> 
</t>
    </r>
    <r>
      <rPr>
        <b/>
        <sz val="12"/>
        <rFont val="Times New Roman"/>
        <family val="1"/>
      </rPr>
      <t>→If yes, go to Step 2</t>
    </r>
  </si>
  <si>
    <r>
      <t xml:space="preserve">6) Is this a newly developed parking lot that creates 5,000 square feet or more of impervious surface area?
</t>
    </r>
    <r>
      <rPr>
        <b/>
        <sz val="11"/>
        <color indexed="8"/>
        <rFont val="Times New Roman"/>
        <family val="1"/>
      </rPr>
      <t>→</t>
    </r>
    <r>
      <rPr>
        <b/>
        <sz val="12"/>
        <color indexed="8"/>
        <rFont val="Times New Roman"/>
        <family val="1"/>
      </rPr>
      <t xml:space="preserve">If yes, </t>
    </r>
    <r>
      <rPr>
        <b/>
        <sz val="12"/>
        <rFont val="Times New Roman"/>
        <family val="1"/>
      </rPr>
      <t>go to Step 2</t>
    </r>
  </si>
  <si>
    <r>
      <t xml:space="preserve">7) Is this a newly developed automotive services facility (SIC codes: 5013, 5014, 5511, 5541, 7532-7534 and 7536-7539) that creates 5,000 square feet or more of impervious surface area?
</t>
    </r>
    <r>
      <rPr>
        <b/>
        <sz val="11"/>
        <color indexed="8"/>
        <rFont val="Times New Roman"/>
        <family val="1"/>
      </rPr>
      <t>→</t>
    </r>
    <r>
      <rPr>
        <b/>
        <sz val="12"/>
        <color indexed="8"/>
        <rFont val="Times New Roman"/>
        <family val="1"/>
      </rPr>
      <t xml:space="preserve">If yes, </t>
    </r>
    <r>
      <rPr>
        <b/>
        <sz val="12"/>
        <rFont val="Times New Roman"/>
        <family val="1"/>
      </rPr>
      <t>go to Step 2</t>
    </r>
  </si>
  <si>
    <r>
      <t xml:space="preserve">8) Is this a newly-developed retailing gasoline outlet that creates 5,000 square feet or more of impervious surface area?
</t>
    </r>
    <r>
      <rPr>
        <b/>
        <sz val="11"/>
        <color indexed="8"/>
        <rFont val="Times New Roman"/>
        <family val="1"/>
      </rPr>
      <t>→</t>
    </r>
    <r>
      <rPr>
        <b/>
        <sz val="12"/>
        <color indexed="8"/>
        <rFont val="Times New Roman"/>
        <family val="1"/>
      </rPr>
      <t xml:space="preserve">If yes, </t>
    </r>
    <r>
      <rPr>
        <b/>
        <sz val="12"/>
        <rFont val="Times New Roman"/>
        <family val="1"/>
      </rPr>
      <t>go to Step 2</t>
    </r>
  </si>
  <si>
    <r>
      <t xml:space="preserve">9) Is this a new development project located in or directly adjacent to, or discharging directly to an Environmentally Sensitive Area (see TGM Section 3.1.7 for ESA definition), where the development will: 
a. Discharge stormwater runoff that is likely to impact a sensitive biological species or habitat; </t>
    </r>
    <r>
      <rPr>
        <b/>
        <sz val="11"/>
        <color theme="1"/>
        <rFont val="Times New Roman"/>
        <family val="1"/>
      </rPr>
      <t>and</t>
    </r>
    <r>
      <rPr>
        <sz val="11"/>
        <color theme="1"/>
        <rFont val="Times New Roman"/>
        <family val="1"/>
      </rPr>
      <t xml:space="preserve"> 
b. Create 2,500 square feet or more of impervious surface area?
</t>
    </r>
    <r>
      <rPr>
        <b/>
        <sz val="11"/>
        <rFont val="Times New Roman"/>
        <family val="1"/>
      </rPr>
      <t>→</t>
    </r>
    <r>
      <rPr>
        <b/>
        <sz val="12"/>
        <rFont val="Times New Roman"/>
        <family val="1"/>
      </rPr>
      <t>If yes, go to Step 2</t>
    </r>
  </si>
  <si>
    <r>
      <t xml:space="preserve">1) Is this a standalone streets, roads, highways, or freeway construction project with 10,000 square feet or more of impervious surface area? Note: Answer </t>
    </r>
    <r>
      <rPr>
        <b/>
        <sz val="11"/>
        <color theme="1"/>
        <rFont val="Times New Roman"/>
        <family val="1"/>
      </rPr>
      <t>yes</t>
    </r>
    <r>
      <rPr>
        <sz val="11"/>
        <color theme="1"/>
        <rFont val="Times New Roman"/>
        <family val="1"/>
      </rPr>
      <t xml:space="preserve"> solely for standalone road projects and not for projects which are part of larger development or redevelopment projects.
</t>
    </r>
    <r>
      <rPr>
        <b/>
        <sz val="11"/>
        <color indexed="8"/>
        <rFont val="Times New Roman"/>
        <family val="1"/>
      </rPr>
      <t xml:space="preserve">→ </t>
    </r>
    <r>
      <rPr>
        <b/>
        <sz val="12"/>
        <color indexed="8"/>
        <rFont val="Times New Roman"/>
        <family val="1"/>
      </rPr>
      <t xml:space="preserve">If yes, skip steps 1-6 and </t>
    </r>
    <r>
      <rPr>
        <b/>
        <sz val="12"/>
        <rFont val="Times New Roman"/>
        <family val="1"/>
      </rPr>
      <t>go to Roadway Projects</t>
    </r>
  </si>
  <si>
    <r>
      <t>10) Is this a redevelopment project that replaces 5,000 square feet or more of impervious surface (colectively, over the entire project site) on an existing site of 10,000 square feet or more of impervious area?</t>
    </r>
    <r>
      <rPr>
        <sz val="11"/>
        <color indexed="8"/>
        <rFont val="Times New Roman"/>
        <family val="1"/>
      </rPr>
      <t xml:space="preserve">
</t>
    </r>
    <r>
      <rPr>
        <b/>
        <sz val="12"/>
        <rFont val="Times New Roman"/>
        <family val="1"/>
      </rPr>
      <t>→If yes, go to Step 2</t>
    </r>
  </si>
  <si>
    <r>
      <t>11) Is this a redevelopment project that replaces 5,000 square feet or more of impervious surface (colectively, over the entire project site) on an industrial park of 10,000 square feet or more of surface area?</t>
    </r>
    <r>
      <rPr>
        <sz val="11"/>
        <color indexed="8"/>
        <rFont val="Times New Roman"/>
        <family val="1"/>
      </rPr>
      <t xml:space="preserve">
</t>
    </r>
    <r>
      <rPr>
        <b/>
        <sz val="12"/>
        <rFont val="Times New Roman"/>
        <family val="1"/>
      </rPr>
      <t>→If yes, go to Step 2</t>
    </r>
  </si>
  <si>
    <r>
      <t>12) Is this a redevelopment project that replaces 5,000 square feet or more of impervious surface (colectively, over the entire project site) on a commercial mall of 10,000 square feet or more of surface area?</t>
    </r>
    <r>
      <rPr>
        <sz val="11"/>
        <color indexed="8"/>
        <rFont val="Times New Roman"/>
        <family val="1"/>
      </rPr>
      <t xml:space="preserve">
</t>
    </r>
    <r>
      <rPr>
        <b/>
        <sz val="12"/>
        <rFont val="Times New Roman"/>
        <family val="1"/>
      </rPr>
      <t>→If yes, go to Step 2</t>
    </r>
  </si>
  <si>
    <r>
      <t>13) Is this a restaurant redevelopment (Standard Industrial Classification (SIC) of 5812) that replaces 5,000 square feet or more of impervious area (collectively over the entire project site)?</t>
    </r>
    <r>
      <rPr>
        <i/>
        <sz val="11"/>
        <color indexed="10"/>
        <rFont val="Times New Roman"/>
        <family val="1"/>
      </rPr>
      <t xml:space="preserve"> 
</t>
    </r>
    <r>
      <rPr>
        <b/>
        <sz val="12"/>
        <rFont val="Times New Roman"/>
        <family val="1"/>
      </rPr>
      <t>→If yes, go to Step 2</t>
    </r>
  </si>
  <si>
    <r>
      <t xml:space="preserve">14) Is this a parking lot redevelopment that replaces 5,000 square feet or more of impervious surface area (collectively over the entire project site)?
</t>
    </r>
    <r>
      <rPr>
        <b/>
        <sz val="11"/>
        <color indexed="8"/>
        <rFont val="Times New Roman"/>
        <family val="1"/>
      </rPr>
      <t>→</t>
    </r>
    <r>
      <rPr>
        <b/>
        <sz val="12"/>
        <color indexed="8"/>
        <rFont val="Times New Roman"/>
        <family val="1"/>
      </rPr>
      <t xml:space="preserve">If yes, </t>
    </r>
    <r>
      <rPr>
        <b/>
        <sz val="12"/>
        <rFont val="Times New Roman"/>
        <family val="1"/>
      </rPr>
      <t>go to Step 2</t>
    </r>
  </si>
  <si>
    <r>
      <t xml:space="preserve">15) Is this a redeveloped automotive services facility (SIC codes: 5013, 5014, 5511, 5541, 7532-7534 and 7536-7539) that replaces 5,000 square feet or more of impervious surface area (collectively over the entire project site)?
</t>
    </r>
    <r>
      <rPr>
        <b/>
        <sz val="11"/>
        <color indexed="8"/>
        <rFont val="Times New Roman"/>
        <family val="1"/>
      </rPr>
      <t>→</t>
    </r>
    <r>
      <rPr>
        <b/>
        <sz val="12"/>
        <color indexed="8"/>
        <rFont val="Times New Roman"/>
        <family val="1"/>
      </rPr>
      <t xml:space="preserve">If yes, </t>
    </r>
    <r>
      <rPr>
        <b/>
        <sz val="12"/>
        <rFont val="Times New Roman"/>
        <family val="1"/>
      </rPr>
      <t>go to Step 2</t>
    </r>
  </si>
  <si>
    <r>
      <t xml:space="preserve">16) Is this a redeveloped retailing gasoline outlet that replaces 5,000 square feet or more of impervious surface area (collectively over the entire project site)?
</t>
    </r>
    <r>
      <rPr>
        <b/>
        <sz val="11"/>
        <color indexed="8"/>
        <rFont val="Times New Roman"/>
        <family val="1"/>
      </rPr>
      <t>→</t>
    </r>
    <r>
      <rPr>
        <b/>
        <sz val="12"/>
        <color indexed="8"/>
        <rFont val="Times New Roman"/>
        <family val="1"/>
      </rPr>
      <t xml:space="preserve">If yes, </t>
    </r>
    <r>
      <rPr>
        <b/>
        <sz val="12"/>
        <rFont val="Times New Roman"/>
        <family val="1"/>
      </rPr>
      <t>go to Step 2</t>
    </r>
  </si>
  <si>
    <r>
      <t xml:space="preserve">17) Is this a redevelopment project located in or directly adjacent to, or discharging directly to an Environmentally Sensitive Area (see TGM Section 3.1.7 for ESA definition), where the project will: 
a. Discharge stormwater runoff that is likely to impact a sensitive biological species or habitat; </t>
    </r>
    <r>
      <rPr>
        <b/>
        <sz val="11"/>
        <color theme="1"/>
        <rFont val="Times New Roman"/>
        <family val="1"/>
      </rPr>
      <t>and</t>
    </r>
    <r>
      <rPr>
        <sz val="11"/>
        <color theme="1"/>
        <rFont val="Times New Roman"/>
        <family val="1"/>
      </rPr>
      <t xml:space="preserve"> 
b. Replaces 2,500 square feet or more of impervious surface area?
</t>
    </r>
    <r>
      <rPr>
        <b/>
        <sz val="11"/>
        <rFont val="Times New Roman"/>
        <family val="1"/>
      </rPr>
      <t>→</t>
    </r>
    <r>
      <rPr>
        <b/>
        <sz val="12"/>
        <rFont val="Times New Roman"/>
        <family val="1"/>
      </rPr>
      <t>If yes, go to Step 2</t>
    </r>
  </si>
  <si>
    <r>
      <t xml:space="preserve">Instructions: 
For </t>
    </r>
    <r>
      <rPr>
        <i/>
        <u/>
        <sz val="11"/>
        <color indexed="8"/>
        <rFont val="Times New Roman"/>
        <family val="1"/>
      </rPr>
      <t xml:space="preserve">new development projects, </t>
    </r>
    <r>
      <rPr>
        <i/>
        <sz val="11"/>
        <color indexed="8"/>
        <rFont val="Times New Roman"/>
        <family val="1"/>
      </rPr>
      <t xml:space="preserve">answer yes, no, or NA to questions (2) - (9) below.
For </t>
    </r>
    <r>
      <rPr>
        <i/>
        <u/>
        <sz val="11"/>
        <color indexed="8"/>
        <rFont val="Times New Roman"/>
        <family val="1"/>
      </rPr>
      <t>redevelopment projects</t>
    </r>
    <r>
      <rPr>
        <i/>
        <sz val="11"/>
        <color indexed="8"/>
        <rFont val="Times New Roman"/>
        <family val="1"/>
      </rPr>
      <t>, answer yes, no, or NA to questions (10) - (17) below.</t>
    </r>
  </si>
  <si>
    <t>REDEVELOPMENT PROJECTS [1]</t>
  </si>
  <si>
    <t>Newly created impervious surface</t>
  </si>
  <si>
    <t>Total newly created and replaced impervious area</t>
  </si>
  <si>
    <t>Existing impervious area replaced with impervious surface</t>
  </si>
  <si>
    <t>Existing impervious area replaced with pervious surface</t>
  </si>
  <si>
    <t>Total newly created and replaced impervious area as % of existing impervious area</t>
  </si>
  <si>
    <t>Area to be mitigated</t>
  </si>
  <si>
    <t xml:space="preserve">           Refer to 85th Percentile Rain Depths Map in TGM Appendix B.</t>
  </si>
  <si>
    <t xml:space="preserve">           whichever is greater for the project location. </t>
  </si>
  <si>
    <t>Type of existing or created pervious surface (e.g., lawn, park, bare soil, etc.)</t>
  </si>
  <si>
    <t>Total Project Impervious Area</t>
  </si>
  <si>
    <t>Total Project Area [1]</t>
  </si>
  <si>
    <t xml:space="preserve">     SQDV 	= 	the stormwater quality design volume that must be retained onsite (cu-ft)</t>
  </si>
  <si>
    <r>
      <rPr>
        <b/>
        <sz val="11"/>
        <color indexed="10"/>
        <rFont val="Times New Roman"/>
        <family val="1"/>
      </rPr>
      <t>New Development</t>
    </r>
    <r>
      <rPr>
        <b/>
        <sz val="11"/>
        <color indexed="8"/>
        <rFont val="Times New Roman"/>
        <family val="1"/>
      </rPr>
      <t xml:space="preserve"> - General Project Characteristics</t>
    </r>
  </si>
  <si>
    <r>
      <rPr>
        <b/>
        <sz val="11"/>
        <color indexed="10"/>
        <rFont val="Times New Roman"/>
        <family val="1"/>
      </rPr>
      <t>Redevelopment</t>
    </r>
    <r>
      <rPr>
        <b/>
        <sz val="11"/>
        <color indexed="8"/>
        <rFont val="Times New Roman"/>
        <family val="1"/>
      </rPr>
      <t xml:space="preserve"> - General Project Characteristics</t>
    </r>
  </si>
  <si>
    <t xml:space="preserve">Complete the project information below for either New Developmenet, or Redevelopment, as appropriate. </t>
  </si>
  <si>
    <t xml:space="preserve">    C = runoff coefficient for the project  area (see below)</t>
  </si>
  <si>
    <t xml:space="preserve">    imp = impervious fraction of project area (e.g., 60% = 0.60)</t>
  </si>
  <si>
    <t xml:space="preserve">    Cp = pervious runoff coefficient, determined using TGM Appendix C.1 Table C-1 </t>
  </si>
  <si>
    <t>Impervious fraction of Project Area</t>
  </si>
  <si>
    <t>[1] Project area for new development and redevelopment projects is the disturbed, developed portion of a property along with the undisturbed portion(s) that drain to the disturbed portion.</t>
  </si>
  <si>
    <t xml:space="preserve">     P = the design rainfall depth (in), either the 0.75-inch or the 85th percentile 24-hour rain event, </t>
  </si>
  <si>
    <t xml:space="preserve">     C =  runoff coefficient for the project area (see below)</t>
  </si>
  <si>
    <r>
      <t xml:space="preserve">     A</t>
    </r>
    <r>
      <rPr>
        <vertAlign val="subscript"/>
        <sz val="11"/>
        <color indexed="8"/>
        <rFont val="Times New Roman"/>
        <family val="1"/>
      </rPr>
      <t>project</t>
    </r>
    <r>
      <rPr>
        <sz val="11"/>
        <color indexed="8"/>
        <rFont val="Times New Roman"/>
        <family val="1"/>
      </rPr>
      <t xml:space="preserve"> = The project area (acres)</t>
    </r>
  </si>
  <si>
    <t>Impervious fraction of area to be mitigated</t>
  </si>
  <si>
    <t>[1] If a waterbody is listed for "toxicity" and the cause and/or contribution to toxicity is known, then the consituent group known to contribute to toxicity are listed here (in lieu of listing "toxicity")</t>
  </si>
  <si>
    <t>Constituent Group [1]</t>
  </si>
  <si>
    <r>
      <t>B</t>
    </r>
    <r>
      <rPr>
        <vertAlign val="subscript"/>
        <sz val="11"/>
        <color theme="1"/>
        <rFont val="Times New Roman"/>
        <family val="1"/>
      </rPr>
      <t>v</t>
    </r>
    <r>
      <rPr>
        <sz val="11"/>
        <color indexed="8"/>
        <rFont val="Times New Roman"/>
        <family val="1"/>
      </rPr>
      <t xml:space="preserve"> = 1.5 (SQDV - R</t>
    </r>
    <r>
      <rPr>
        <vertAlign val="subscript"/>
        <sz val="11"/>
        <color rgb="FF000000"/>
        <rFont val="Times New Roman"/>
        <family val="1"/>
      </rPr>
      <t>v</t>
    </r>
    <r>
      <rPr>
        <sz val="11"/>
        <color indexed="8"/>
        <rFont val="Times New Roman"/>
        <family val="1"/>
      </rPr>
      <t>)</t>
    </r>
  </si>
  <si>
    <t>Volume Biofiltered (Bv)
(ac-ft) [1],[2]</t>
  </si>
  <si>
    <t>Rv
(ac-ft) [1],[2]</t>
  </si>
  <si>
    <t xml:space="preserve">A completed a copy of the applicable "BMP Sizing Worksheet(s)" for the project's Biofiltration BMPs from Appendix C of the TGM is included as an attachment. Biofiltration BMPs must be sized to meet the 1.5 times SQDV (see Section 2.7.2 of the TGM) requirement. </t>
  </si>
  <si>
    <t>If alternative compliance options i.-ii. noted here and subject to the local agency approval cannot feasibly be used to meet the full SQDV requirement, move onto Step 6c, otherwise, skip Step 6c.</t>
  </si>
  <si>
    <r>
      <t>M</t>
    </r>
    <r>
      <rPr>
        <vertAlign val="subscript"/>
        <sz val="11"/>
        <color theme="1"/>
        <rFont val="Times New Roman"/>
        <family val="1"/>
      </rPr>
      <t>v</t>
    </r>
    <r>
      <rPr>
        <sz val="11"/>
        <color theme="1"/>
        <rFont val="Times New Roman"/>
        <family val="1"/>
      </rPr>
      <t xml:space="preserve"> = SQDV - R</t>
    </r>
    <r>
      <rPr>
        <vertAlign val="subscript"/>
        <sz val="11"/>
        <color theme="1"/>
        <rFont val="Times New Roman"/>
        <family val="1"/>
      </rPr>
      <t>v</t>
    </r>
    <r>
      <rPr>
        <sz val="11"/>
        <color theme="1"/>
        <rFont val="Times New Roman"/>
        <family val="1"/>
      </rPr>
      <t xml:space="preserve"> - B</t>
    </r>
    <r>
      <rPr>
        <vertAlign val="subscript"/>
        <sz val="11"/>
        <color theme="1"/>
        <rFont val="Times New Roman"/>
        <family val="1"/>
      </rPr>
      <t>v</t>
    </r>
  </si>
  <si>
    <r>
      <t>BMP Sizing Worksheet(s)</t>
    </r>
    <r>
      <rPr>
        <sz val="11"/>
        <color indexed="8"/>
        <rFont val="Times New Roman"/>
        <family val="1"/>
      </rPr>
      <t xml:space="preserve"> (see Appendix C of TGM).</t>
    </r>
  </si>
  <si>
    <t>[1] Redevelopment does not include routine maintenance activities that areconducted to maintain original line and grade, hydraulic capacity, original purpose of facility or emergency redevelopment activity required to protect public health and safety. Impervious surface replacement, such as the reconstruction of parking lots and roadways which does not disturb additional area and maintains the original grade and alignment, is considered a routine maintenance activity. Redevelopment does not include the repaving of existing roads to maintain the original line and grade or Americans with Disabilities Act(ADA) upgrade requirements, as long as the sidewalk, road, or parking lot repaving is not part of a larger project that meets the redevelopment thresholds</t>
  </si>
  <si>
    <t>Briefly describe project including the post-construction stormwater mitigation controls:</t>
  </si>
  <si>
    <t>Disturbed Area</t>
  </si>
  <si>
    <r>
      <t xml:space="preserve">Rainwater Harvesting - </t>
    </r>
    <r>
      <rPr>
        <sz val="11"/>
        <color indexed="8"/>
        <rFont val="Times New Roman"/>
        <family val="1"/>
      </rPr>
      <t>Include</t>
    </r>
    <r>
      <rPr>
        <b/>
        <sz val="11"/>
        <color indexed="8"/>
        <rFont val="Times New Roman"/>
        <family val="1"/>
      </rPr>
      <t xml:space="preserve"> </t>
    </r>
    <r>
      <rPr>
        <sz val="11"/>
        <color indexed="8"/>
        <rFont val="Times New Roman"/>
        <family val="1"/>
      </rPr>
      <t>calculations and justification for rainwater harvesting demand. Section 6.4.8 for guidance of the TGM.</t>
    </r>
  </si>
  <si>
    <r>
      <rPr>
        <b/>
        <sz val="11"/>
        <color rgb="FF000000"/>
        <rFont val="Times New Roman"/>
        <family val="1"/>
      </rPr>
      <t>Written Technical Infeasibility Analysis</t>
    </r>
    <r>
      <rPr>
        <sz val="11"/>
        <color rgb="FF000000"/>
        <rFont val="Times New Roman"/>
        <family val="1"/>
      </rPr>
      <t xml:space="preserve"> </t>
    </r>
    <r>
      <rPr>
        <sz val="8"/>
        <color rgb="FF000000"/>
        <rFont val="Times New Roman"/>
        <family val="1"/>
      </rPr>
      <t> </t>
    </r>
    <r>
      <rPr>
        <sz val="11"/>
        <color rgb="FF000000"/>
        <rFont val="Times New Roman"/>
        <family val="1"/>
      </rPr>
      <t>– if Onsite Retention BMPs cannot be used, the applicant must submit a site-specific analysis showing technical infeasibility as described in Section 2.7.1 of the  TGM. Technical infeasibility may include some (or all) of the components submitted with soil, groundwater and/or geotechnical reports. Technical infeasibility must also account for Rainwater Harvesting. Rainwater Harvesting is not required to be used if the available demands do not meet the volume required for 80% capture using a 72-hour drawndown time (See RWH-1 in Section 6 of the TGM for more detail). If flow-through BMPS are proposed, include copy of Regional Water Quality Control Board request to use these and approval from the RWQCB Executive Director.</t>
    </r>
  </si>
  <si>
    <r>
      <rPr>
        <b/>
        <sz val="11"/>
        <color indexed="8"/>
        <rFont val="Times New Roman"/>
        <family val="1"/>
      </rPr>
      <t>Geotechnical Reports and Infiltration Testing</t>
    </r>
    <r>
      <rPr>
        <sz val="11"/>
        <color indexed="8"/>
        <rFont val="Times New Roman"/>
        <family val="1"/>
      </rPr>
      <t xml:space="preserve"> (may include site specific analyses with information on collapsible soils, expansive soil, liquefaction, or groundwater mounding analysis)</t>
    </r>
    <r>
      <rPr>
        <sz val="8"/>
        <color indexed="8"/>
        <rFont val="Times New Roman"/>
        <family val="1"/>
      </rPr>
      <t> </t>
    </r>
  </si>
  <si>
    <t>► Street, roadway, highway,and freeway projects that construct 10,000 square feet or more of impervious surface area must incorporate the USEPA guidance, "Managing Wet Weather with Green Infrastructure: Green Streets", to the maximum extent practicable.
► Identify and describe the performance standards included within the proposed site in the table below.
► Projects under this category are exempt from the Priority Development Structural BMP Performance Requirements in Part t VIII.F.4 of 2021 Regional MS4 Permit.</t>
  </si>
  <si>
    <r>
      <t xml:space="preserve">►This tab only applies to standalone streets, roads, highways, and freeway projects. Temporary access roads are not subject to this requirement. Projects under this category are exempt from the Priority Development Structural BMP Performance Requirements in Part VIII.F.4 of the 2021 Regional MS4 Permit. 
</t>
    </r>
    <r>
      <rPr>
        <sz val="11"/>
        <color indexed="8"/>
        <rFont val="Times New Roman"/>
        <family val="1"/>
      </rPr>
      <t>►</t>
    </r>
    <r>
      <rPr>
        <i/>
        <sz val="11"/>
        <color indexed="8"/>
        <rFont val="Times New Roman"/>
        <family val="1"/>
      </rPr>
      <t>Provide an assessment of the project site using the following tables</t>
    </r>
  </si>
  <si>
    <t>STEP 6c: APPLY ALTERNATIVE COMPLIANCE USING ONSITE FLOW-BASED BMPS</t>
  </si>
  <si>
    <r>
      <rPr>
        <sz val="11"/>
        <color indexed="8"/>
        <rFont val="Times New Roman"/>
        <family val="1"/>
      </rPr>
      <t xml:space="preserve">► </t>
    </r>
    <r>
      <rPr>
        <sz val="11"/>
        <color rgb="FF000000"/>
        <rFont val="Times New Roman"/>
        <family val="1"/>
      </rPr>
      <t>The SQDV must be mitigated using On-site Retention BMPs, Alternative Compliance using Onsite Biofiltration BMPs, or offsite mitigation described in the previous steps</t>
    </r>
    <r>
      <rPr>
        <i/>
        <sz val="11"/>
        <color indexed="8"/>
        <rFont val="Times New Roman"/>
        <family val="1"/>
      </rPr>
      <t xml:space="preserve">. 
</t>
    </r>
    <r>
      <rPr>
        <sz val="11"/>
        <color indexed="8"/>
        <rFont val="Times New Roman"/>
        <family val="1"/>
      </rPr>
      <t xml:space="preserve">► Once the above BMPs have been implemented at the maximum extent practicable, develop request for the Regional Water Quality Control Board to use onsite treatment controls. If the request is approved, implement treatment control BMPs sized per requirements in Section 2.7.3 of the TGM. </t>
    </r>
    <r>
      <rPr>
        <i/>
        <sz val="11"/>
        <color indexed="8"/>
        <rFont val="Times New Roman"/>
        <family val="1"/>
      </rPr>
      <t xml:space="preserve">
</t>
    </r>
  </si>
  <si>
    <r>
      <rPr>
        <b/>
        <i/>
        <sz val="11"/>
        <color theme="1"/>
        <rFont val="Times New Roman"/>
        <family val="1"/>
      </rPr>
      <t>Option ii</t>
    </r>
    <r>
      <rPr>
        <i/>
        <sz val="11"/>
        <color theme="1"/>
        <rFont val="Times New Roman"/>
        <family val="1"/>
      </rPr>
      <t>. Offsite infiltration or retrofit existing development.  Projects may use infiltration, bioretention and biofiltration BMPs to intercept a volume of stormwater runoff equal to the SQDV, less the volume of stormwater runoff reliably retained onsite, at an approved offsite project located within the same subwatershed (HUC-12) as the Priority Development Project, and provide pollutant reduction (treatment) of the stormwater runoff discharged from the project site in accordance with the Water Quality Mitigation Criteria provided in the 2021 MS4 Permit.</t>
    </r>
  </si>
  <si>
    <t xml:space="preserve">On-site retention BMPs described in Step 5 must be used onsite to the maximum extent practicable. If the remaining volume to meet the SQDV retention requirement cannot be met, then project applicants must demonstrate technical infeasibilty. Consult Section 3.2 of the TGM for infeasibility criteria. A technical infeasability site-specific analysis must be submitted before proceeding to Steps 6. </t>
  </si>
  <si>
    <t>[1] SQDV Equation 2-1.
[2] If a Biofiltration BMP is used more than once on a site (e.g., 2 Planter Boxes implemented on one site) then drainage area and volume biofiltered shown here be additive. A separate BMP sizing worksheet (see Appendix C of the TGM) should be submitted for each BMP. 
[3] Calculated using Equation C-1</t>
  </si>
  <si>
    <t>[1] SQDV Equation 2-1.
[2] If a On-site Retention BMP is used more than once on a site (i.e., 2 biorention facilities implemented on one site) then drainage area and volume retained shown here should be additive. A separate BMP sizing worksheet (see Appendix C of the TGM) should be submitted for each BMP. 
[3] Calculated using Equation C-1</t>
  </si>
  <si>
    <t>Select and size On-site Retention BMPs to meet the SQDV Requirement. Retention BMPs include INF-1-7 and RWH-1. See TGM, Section 6 for more information.</t>
  </si>
  <si>
    <t xml:space="preserve">A completed copy of the applicable "BMP Sizing Worksheet(s)" for the project's retention BMPs from Appendix C of the TGM is included as an attachment. BMPs must be sized to meet the SQDV requirement (see Section 2.6.1 and Appendix C of the TGM). </t>
  </si>
  <si>
    <t>STEP 5b: SELECT ON-SITE RETENTION BMPs</t>
  </si>
  <si>
    <t>ONSITE BIOFILTRATION BMPs, CONT.</t>
  </si>
  <si>
    <r>
      <rPr>
        <b/>
        <i/>
        <sz val="11"/>
        <color theme="1"/>
        <rFont val="Times New Roman"/>
        <family val="1"/>
      </rPr>
      <t>Option i</t>
    </r>
    <r>
      <rPr>
        <i/>
        <sz val="11"/>
        <color theme="1"/>
        <rFont val="Times New Roman"/>
        <family val="1"/>
      </rPr>
      <t>. Onsite Biofiltration BMPs.  If onsite biofiltration BMPs are used, they must be sized to treat 1.5 times the portion of SQDV that is not retained onsite.</t>
    </r>
  </si>
  <si>
    <t>New development and redevelopment projects that demonstrate technical infeasibility (see Section 3.2 of TGM) for full SQDV capture using onsite retentions BMPs are eligible to use: i. onsite biofiltration BMPs, or, subject to availability, ii. offsite infiltration, iii. groundwater replenishment, or iv. offsite retrofit projects.  Discuss options ii., iii., iv. with the local permitting agency.</t>
  </si>
  <si>
    <t>STEP 5: Apply On-site Retention BMPs</t>
  </si>
  <si>
    <t xml:space="preserve">The runoff coefficient for a project is calculated as a composite: </t>
  </si>
  <si>
    <t>Drainage Area as Part of Total Project Area
(acres) [2]</t>
  </si>
  <si>
    <t>Use the space below to describe how the project decentralized stormwater management and treatment through site design and grading to mimic natural hydrology promoting infiltration and biofiltration.</t>
  </si>
  <si>
    <t>Receiving Waterbody Listings - See Appendix B for Maps</t>
  </si>
  <si>
    <t>Pollutants of Concern Assoc. with Project Activities</t>
  </si>
  <si>
    <t xml:space="preserve">A completed copy of the applicable “BMP Sizing Worksheet(s)” for the project’s stormwater BMP(s) from Appendix C of the Technical Guidance Manual is included as an attachment. </t>
  </si>
  <si>
    <r>
      <t xml:space="preserve">► A few additional tips:
- All </t>
    </r>
    <r>
      <rPr>
        <b/>
        <sz val="11"/>
        <color rgb="FF00B050"/>
        <rFont val="Times New Roman"/>
        <family val="1"/>
      </rPr>
      <t>green boxes</t>
    </r>
    <r>
      <rPr>
        <sz val="11"/>
        <color theme="1"/>
        <rFont val="Times New Roman"/>
        <family val="1"/>
      </rPr>
      <t xml:space="preserve"> denote a numeric input. 
- </t>
    </r>
    <r>
      <rPr>
        <b/>
        <sz val="11"/>
        <color rgb="FF0070C0"/>
        <rFont val="Times New Roman"/>
        <family val="1"/>
      </rPr>
      <t>Blue cells</t>
    </r>
    <r>
      <rPr>
        <sz val="11"/>
        <color theme="1"/>
        <rFont val="Times New Roman"/>
        <family val="1"/>
      </rPr>
      <t xml:space="preserve"> indicate that text should be included.
- Follow prompts where applicable.
- When finished filling out the applicable steps, go to "Submittal List" for additional required project submittals.</t>
    </r>
  </si>
  <si>
    <t>ADDITIONAL REQUIRED SUBMITTALS (Check to note submitted)</t>
  </si>
  <si>
    <r>
      <rPr>
        <b/>
        <sz val="11"/>
        <color rgb="FF000000"/>
        <rFont val="Times New Roman"/>
        <family val="1"/>
      </rPr>
      <t>Maintenance Plan</t>
    </r>
    <r>
      <rPr>
        <sz val="11"/>
        <color rgb="FF000000"/>
        <rFont val="Times New Roman"/>
        <family val="1"/>
      </rPr>
      <t xml:space="preserve"> (Review Section 7 of  TGM for guidance and contact the local permitting agency for a template)</t>
    </r>
    <r>
      <rPr>
        <sz val="8"/>
        <color rgb="FF000000"/>
        <rFont val="Times New Roman"/>
        <family val="1"/>
      </rPr>
      <t> </t>
    </r>
  </si>
  <si>
    <r>
      <rPr>
        <b/>
        <sz val="11"/>
        <color indexed="8"/>
        <rFont val="Times New Roman"/>
        <family val="1"/>
      </rPr>
      <t>Soil Type Information</t>
    </r>
    <r>
      <rPr>
        <sz val="11"/>
        <color indexed="8"/>
        <rFont val="Times New Roman"/>
        <family val="1"/>
      </rPr>
      <t xml:space="preserve"> (may include site specific analyses, available geologic or geotechnical reports and/ or the Ventura Hydrology Manual Soil Map zoomed into site level; requirements acceptance subject to local permiting agency)</t>
    </r>
  </si>
  <si>
    <t>VENTURA COUNTYWIDE STORMWATER QUALITY PROGRAM
POST-CONSTRUCTION STORMWATER MANAGEMENT PLAN 2025 (PCSMP 2025)</t>
  </si>
  <si>
    <t>► The spreadsheets are not intended to replace the 2025 Technical Guidance Manual (TGM). The TGM is referenced in multiple locations and should be consulted for additional guidance on complying with the Planning and Land Development requirements. Specifically, definitions and details on site assessment and BMP selection can be found in the TGM.</t>
  </si>
  <si>
    <t>I hereby certify that the information provided in this application is correct</t>
  </si>
  <si>
    <t>Signature</t>
  </si>
  <si>
    <t xml:space="preserve">*Affix Professional registration </t>
  </si>
  <si>
    <t>stamp with expiration</t>
  </si>
  <si>
    <t>Title*</t>
  </si>
  <si>
    <t>Application Prepared by:</t>
  </si>
  <si>
    <r>
      <t>Describe the site's soil types (A, B, C, D) and geological conditions*</t>
    </r>
    <r>
      <rPr>
        <sz val="11"/>
        <color indexed="8"/>
        <rFont val="Times New Roman"/>
        <family val="1"/>
      </rPr>
      <t>:</t>
    </r>
  </si>
  <si>
    <t>*Attach soil type information</t>
  </si>
  <si>
    <t>Geotechnical considerations*:</t>
  </si>
  <si>
    <t>*Attach relevant geotechnical information</t>
  </si>
  <si>
    <t>afdsafds</t>
  </si>
  <si>
    <t>2025 REISSUANCE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</si>
</sst>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0"/>
  </numFmts>
  <fonts count="56" x14ac:knownFonts="1">
    <font>
      <sz val="11"/>
      <color theme="1"/>
      <name val="Calibri"/>
      <family val="2"/>
      <scheme val="minor"/>
    </font>
    <font>
      <sz val="11"/>
      <color indexed="8"/>
      <name val="Times New Roman"/>
      <family val="1"/>
    </font>
    <font>
      <i/>
      <sz val="11"/>
      <color indexed="8"/>
      <name val="Times New Roman"/>
      <family val="1"/>
    </font>
    <font>
      <i/>
      <u/>
      <sz val="11"/>
      <color indexed="8"/>
      <name val="Times New Roman"/>
      <family val="1"/>
    </font>
    <font>
      <vertAlign val="subscript"/>
      <sz val="11"/>
      <color indexed="8"/>
      <name val="Times New Roman"/>
      <family val="1"/>
    </font>
    <font>
      <b/>
      <sz val="11"/>
      <color indexed="8"/>
      <name val="Times New Roman"/>
      <family val="1"/>
    </font>
    <font>
      <sz val="8"/>
      <color indexed="8"/>
      <name val="Times New Roman"/>
      <family val="1"/>
    </font>
    <font>
      <i/>
      <sz val="11"/>
      <color indexed="10"/>
      <name val="Times New Roman"/>
      <family val="1"/>
    </font>
    <font>
      <b/>
      <sz val="9"/>
      <color indexed="8"/>
      <name val="Times New Roman"/>
      <family val="1"/>
    </font>
    <font>
      <b/>
      <sz val="11"/>
      <name val="Times New Roman"/>
      <family val="1"/>
    </font>
    <font>
      <b/>
      <sz val="12"/>
      <color indexed="8"/>
      <name val="Times New Roman"/>
      <family val="1"/>
    </font>
    <font>
      <b/>
      <sz val="12"/>
      <name val="Times New Roman"/>
      <family val="1"/>
    </font>
    <font>
      <sz val="9"/>
      <color indexed="8"/>
      <name val="Times"/>
      <family val="1"/>
    </font>
    <font>
      <b/>
      <i/>
      <sz val="11"/>
      <color indexed="8"/>
      <name val="Times New Roman"/>
      <family val="1"/>
    </font>
    <font>
      <vertAlign val="subscript"/>
      <sz val="12"/>
      <color indexed="8"/>
      <name val="Times New Roman"/>
      <family val="1"/>
    </font>
    <font>
      <b/>
      <i/>
      <vertAlign val="subscript"/>
      <sz val="11"/>
      <color indexed="8"/>
      <name val="Times New Roman"/>
      <family val="1"/>
    </font>
    <font>
      <b/>
      <sz val="11"/>
      <color indexed="10"/>
      <name val="Times New Roman"/>
      <family val="1"/>
    </font>
    <font>
      <sz val="11"/>
      <name val="Calibri"/>
      <family val="2"/>
    </font>
    <font>
      <sz val="11"/>
      <name val="Calibri"/>
      <family val="2"/>
    </font>
    <font>
      <sz val="11"/>
      <color theme="1"/>
      <name val="Calibri"/>
      <family val="2"/>
      <scheme val="minor"/>
    </font>
    <font>
      <b/>
      <sz val="11"/>
      <color theme="1"/>
      <name val="Calibri"/>
      <family val="2"/>
      <scheme val="minor"/>
    </font>
    <font>
      <sz val="11"/>
      <color theme="1"/>
      <name val="Times"/>
      <family val="1"/>
    </font>
    <font>
      <b/>
      <sz val="11"/>
      <color theme="1"/>
      <name val="Times"/>
      <family val="1"/>
    </font>
    <font>
      <sz val="11"/>
      <color theme="1"/>
      <name val="Times New Roman"/>
      <family val="1"/>
    </font>
    <font>
      <b/>
      <sz val="11"/>
      <color theme="1"/>
      <name val="Times New Roman"/>
      <family val="1"/>
    </font>
    <font>
      <i/>
      <sz val="11"/>
      <color theme="1"/>
      <name val="Times New Roman"/>
      <family val="1"/>
    </font>
    <font>
      <b/>
      <u/>
      <sz val="11"/>
      <color theme="1"/>
      <name val="Times New Roman"/>
      <family val="1"/>
    </font>
    <font>
      <sz val="8"/>
      <color theme="1"/>
      <name val="Calibri"/>
      <family val="2"/>
      <scheme val="minor"/>
    </font>
    <font>
      <b/>
      <sz val="12"/>
      <color theme="1"/>
      <name val="Times New Roman"/>
      <family val="1"/>
    </font>
    <font>
      <sz val="10"/>
      <color theme="1"/>
      <name val="Times New Roman"/>
      <family val="1"/>
    </font>
    <font>
      <sz val="12"/>
      <color theme="1"/>
      <name val="Times New Roman"/>
      <family val="1"/>
    </font>
    <font>
      <sz val="9"/>
      <color theme="1"/>
      <name val="Times New Roman"/>
      <family val="1"/>
    </font>
    <font>
      <b/>
      <i/>
      <sz val="11"/>
      <color theme="1"/>
      <name val="Times New Roman"/>
      <family val="1"/>
    </font>
    <font>
      <i/>
      <sz val="12"/>
      <color theme="1"/>
      <name val="Times New Roman"/>
      <family val="1"/>
    </font>
    <font>
      <i/>
      <sz val="11"/>
      <color theme="1"/>
      <name val="Calibri"/>
      <family val="2"/>
      <scheme val="minor"/>
    </font>
    <font>
      <i/>
      <sz val="9"/>
      <color theme="1"/>
      <name val="Times New Roman"/>
      <family val="1"/>
    </font>
    <font>
      <sz val="9"/>
      <color theme="1"/>
      <name val="Times"/>
      <family val="1"/>
    </font>
    <font>
      <b/>
      <sz val="11"/>
      <color theme="1"/>
      <name val="Times"/>
    </font>
    <font>
      <strike/>
      <sz val="10"/>
      <color rgb="FFFF0000"/>
      <name val="Times New Roman"/>
      <family val="1"/>
    </font>
    <font>
      <sz val="11"/>
      <color rgb="FF000000"/>
      <name val="Calibri"/>
      <family val="2"/>
    </font>
    <font>
      <i/>
      <sz val="11"/>
      <color theme="1"/>
      <name val="Times"/>
      <family val="1"/>
    </font>
    <font>
      <sz val="8"/>
      <color theme="1"/>
      <name val="Times New Roman"/>
      <family val="1"/>
    </font>
    <font>
      <vertAlign val="subscript"/>
      <sz val="11"/>
      <color theme="1"/>
      <name val="Times New Roman"/>
      <family val="1"/>
    </font>
    <font>
      <sz val="11"/>
      <color rgb="FF000000"/>
      <name val="Times New Roman"/>
      <family val="1"/>
    </font>
    <font>
      <vertAlign val="subscript"/>
      <sz val="11"/>
      <color rgb="FF000000"/>
      <name val="Times New Roman"/>
      <family val="1"/>
    </font>
    <font>
      <sz val="11"/>
      <color rgb="FF000000"/>
      <name val="Times New Roman"/>
      <family val="1"/>
    </font>
    <font>
      <b/>
      <sz val="11"/>
      <color rgb="FF000000"/>
      <name val="Times New Roman"/>
      <family val="1"/>
    </font>
    <font>
      <sz val="8"/>
      <color rgb="FF000000"/>
      <name val="Times New Roman"/>
      <family val="1"/>
    </font>
    <font>
      <b/>
      <sz val="11"/>
      <color rgb="FF00B050"/>
      <name val="Times New Roman"/>
      <family val="1"/>
    </font>
    <font>
      <b/>
      <sz val="11"/>
      <color rgb="FF0070C0"/>
      <name val="Times New Roman"/>
      <family val="1"/>
    </font>
    <font>
      <u/>
      <sz val="11"/>
      <color theme="1"/>
      <name val="Times"/>
      <family val="1"/>
    </font>
    <font>
      <b/>
      <u/>
      <sz val="11"/>
      <color theme="1"/>
      <name val="Times"/>
    </font>
    <font>
      <i/>
      <sz val="9"/>
      <color theme="1"/>
      <name val="Times"/>
    </font>
    <font>
      <sz val="16"/>
      <color theme="1"/>
      <name val="Times New Roman"/>
      <family val="1"/>
    </font>
    <font>
      <b/>
      <u/>
      <sz val="14"/>
      <color theme="1"/>
      <name val="Times New Roman"/>
      <family val="1"/>
    </font>
    <font>
      <b/>
      <sz val="12"/>
      <color theme="1"/>
      <name val="Times"/>
      <family val="1"/>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s>
  <cellStyleXfs count="3">
    <xf numFmtId="0" fontId="0" fillId="0" borderId="0"/>
    <xf numFmtId="43" fontId="19" fillId="0" borderId="0" applyFont="0" applyFill="0" applyBorder="0" applyAlignment="0" applyProtection="0"/>
    <xf numFmtId="9" fontId="19" fillId="0" borderId="0" applyFont="0" applyFill="0" applyBorder="0" applyAlignment="0" applyProtection="0"/>
  </cellStyleXfs>
  <cellXfs count="418">
    <xf numFmtId="0" fontId="0" fillId="0" borderId="0" xfId="0"/>
    <xf numFmtId="0" fontId="21" fillId="0" borderId="0" xfId="0" applyFont="1"/>
    <xf numFmtId="0" fontId="22" fillId="0" borderId="0" xfId="0" applyFont="1"/>
    <xf numFmtId="0" fontId="23" fillId="0" borderId="0" xfId="0" applyFont="1"/>
    <xf numFmtId="0" fontId="24" fillId="0" borderId="0" xfId="0" applyFont="1"/>
    <xf numFmtId="0" fontId="23" fillId="0" borderId="0" xfId="0" applyFont="1" applyAlignment="1">
      <alignment wrapText="1"/>
    </xf>
    <xf numFmtId="0" fontId="23" fillId="0" borderId="0" xfId="0" applyFont="1" applyAlignment="1">
      <alignment horizontal="left"/>
    </xf>
    <xf numFmtId="0" fontId="23" fillId="0" borderId="6" xfId="0" applyFont="1" applyBorder="1"/>
    <xf numFmtId="0" fontId="23" fillId="0" borderId="7" xfId="0" applyFont="1" applyBorder="1"/>
    <xf numFmtId="0" fontId="23" fillId="0" borderId="8" xfId="0" applyFont="1" applyBorder="1"/>
    <xf numFmtId="0" fontId="23" fillId="0" borderId="9" xfId="0" applyFont="1" applyBorder="1"/>
    <xf numFmtId="0" fontId="23" fillId="0" borderId="10" xfId="0" applyFont="1" applyBorder="1"/>
    <xf numFmtId="0" fontId="23" fillId="0" borderId="11" xfId="0" applyFont="1" applyBorder="1"/>
    <xf numFmtId="0" fontId="23" fillId="0" borderId="12" xfId="0" applyFont="1" applyBorder="1"/>
    <xf numFmtId="0" fontId="23" fillId="0" borderId="13" xfId="0" applyFont="1" applyBorder="1"/>
    <xf numFmtId="2" fontId="24" fillId="0" borderId="11" xfId="0" applyNumberFormat="1" applyFont="1" applyBorder="1" applyAlignment="1">
      <alignment horizontal="center"/>
    </xf>
    <xf numFmtId="0" fontId="23" fillId="0" borderId="11" xfId="0" applyFont="1" applyBorder="1" applyAlignment="1">
      <alignment horizontal="center"/>
    </xf>
    <xf numFmtId="0" fontId="24" fillId="0" borderId="11" xfId="0" applyFont="1" applyBorder="1" applyAlignment="1">
      <alignment horizontal="center"/>
    </xf>
    <xf numFmtId="0" fontId="22" fillId="0" borderId="0" xfId="0" applyFont="1" applyProtection="1">
      <protection locked="0"/>
    </xf>
    <xf numFmtId="0" fontId="22" fillId="0" borderId="0" xfId="0" applyFont="1" applyAlignment="1">
      <alignment horizontal="left"/>
    </xf>
    <xf numFmtId="0" fontId="23" fillId="0" borderId="1" xfId="0" applyFont="1" applyBorder="1" applyProtection="1">
      <protection locked="0"/>
    </xf>
    <xf numFmtId="0" fontId="25" fillId="0" borderId="0" xfId="0" applyFont="1"/>
    <xf numFmtId="0" fontId="26" fillId="0" borderId="0" xfId="0" applyFont="1"/>
    <xf numFmtId="0" fontId="27" fillId="0" borderId="0" xfId="0" applyFont="1"/>
    <xf numFmtId="0" fontId="23" fillId="0" borderId="14" xfId="0" applyFont="1" applyBorder="1" applyAlignment="1">
      <alignment horizontal="left" indent="1"/>
    </xf>
    <xf numFmtId="0" fontId="28" fillId="0" borderId="1" xfId="0" applyFont="1" applyBorder="1" applyAlignment="1">
      <alignment horizontal="center" vertical="center"/>
    </xf>
    <xf numFmtId="0" fontId="24" fillId="0" borderId="1" xfId="0" applyFont="1" applyBorder="1" applyAlignment="1">
      <alignment horizontal="center" textRotation="90" wrapText="1"/>
    </xf>
    <xf numFmtId="0" fontId="28" fillId="0" borderId="13" xfId="0" applyFont="1" applyBorder="1"/>
    <xf numFmtId="0" fontId="23" fillId="0" borderId="1" xfId="0" applyFont="1" applyBorder="1" applyAlignment="1" applyProtection="1">
      <alignment horizontal="center"/>
      <protection locked="0"/>
    </xf>
    <xf numFmtId="2" fontId="23" fillId="0" borderId="0" xfId="0" applyNumberFormat="1" applyFont="1"/>
    <xf numFmtId="2" fontId="23" fillId="0" borderId="2" xfId="0" applyNumberFormat="1" applyFont="1" applyBorder="1" applyAlignment="1">
      <alignment horizontal="center"/>
    </xf>
    <xf numFmtId="0" fontId="23" fillId="0" borderId="1" xfId="0" applyFont="1" applyBorder="1" applyAlignment="1" applyProtection="1">
      <alignment horizontal="center" vertical="center"/>
      <protection locked="0"/>
    </xf>
    <xf numFmtId="0" fontId="24" fillId="0" borderId="19" xfId="0" applyFont="1" applyBorder="1" applyAlignment="1">
      <alignment horizontal="center" vertical="center"/>
    </xf>
    <xf numFmtId="0" fontId="23" fillId="0" borderId="22" xfId="0" applyFont="1" applyBorder="1"/>
    <xf numFmtId="0" fontId="23" fillId="0" borderId="9" xfId="0" applyFont="1" applyBorder="1" applyAlignment="1">
      <alignment horizontal="center"/>
    </xf>
    <xf numFmtId="0" fontId="32" fillId="0" borderId="13" xfId="0" applyFont="1" applyBorder="1"/>
    <xf numFmtId="0" fontId="0" fillId="0" borderId="0" xfId="0" applyAlignment="1">
      <alignment horizontal="center"/>
    </xf>
    <xf numFmtId="0" fontId="24" fillId="0" borderId="0" xfId="0" applyFont="1" applyAlignment="1">
      <alignment horizontal="center" textRotation="90" wrapText="1"/>
    </xf>
    <xf numFmtId="0" fontId="23" fillId="0" borderId="0" xfId="0" applyFont="1" applyAlignment="1">
      <alignment horizontal="right"/>
    </xf>
    <xf numFmtId="2" fontId="23" fillId="0" borderId="0" xfId="0" applyNumberFormat="1" applyFont="1" applyAlignment="1">
      <alignment horizontal="center"/>
    </xf>
    <xf numFmtId="0" fontId="23" fillId="0" borderId="24" xfId="0" applyFont="1" applyBorder="1"/>
    <xf numFmtId="0" fontId="23" fillId="0" borderId="25" xfId="0" applyFont="1" applyBorder="1"/>
    <xf numFmtId="0" fontId="23" fillId="0" borderId="26" xfId="0" applyFont="1" applyBorder="1"/>
    <xf numFmtId="0" fontId="23" fillId="0" borderId="27" xfId="0" applyFont="1" applyBorder="1"/>
    <xf numFmtId="0" fontId="23" fillId="0" borderId="23" xfId="0" applyFont="1" applyBorder="1"/>
    <xf numFmtId="0" fontId="23" fillId="0" borderId="28" xfId="0" applyFont="1" applyBorder="1"/>
    <xf numFmtId="0" fontId="30" fillId="0" borderId="27" xfId="0" applyFont="1" applyBorder="1"/>
    <xf numFmtId="0" fontId="23" fillId="0" borderId="29" xfId="0" applyFont="1" applyBorder="1" applyAlignment="1">
      <alignment wrapText="1"/>
    </xf>
    <xf numFmtId="0" fontId="23" fillId="0" borderId="0" xfId="0" applyFont="1" applyAlignment="1">
      <alignment horizontal="center" vertical="center"/>
    </xf>
    <xf numFmtId="0" fontId="25" fillId="0" borderId="0" xfId="0" applyFont="1" applyAlignment="1">
      <alignment horizontal="right"/>
    </xf>
    <xf numFmtId="0" fontId="33" fillId="0" borderId="0" xfId="0" applyFont="1"/>
    <xf numFmtId="0" fontId="34" fillId="0" borderId="0" xfId="0" applyFont="1"/>
    <xf numFmtId="0" fontId="31" fillId="0" borderId="0" xfId="0" applyFont="1"/>
    <xf numFmtId="0" fontId="35" fillId="0" borderId="0" xfId="0" applyFont="1"/>
    <xf numFmtId="0" fontId="36" fillId="0" borderId="1" xfId="0" applyFont="1" applyBorder="1" applyAlignment="1">
      <alignment vertical="center" wrapText="1"/>
    </xf>
    <xf numFmtId="0" fontId="12" fillId="0" borderId="1" xfId="0" applyFont="1" applyBorder="1" applyAlignment="1">
      <alignment vertical="center" wrapText="1"/>
    </xf>
    <xf numFmtId="0" fontId="31" fillId="0" borderId="1" xfId="0" applyFont="1" applyBorder="1" applyAlignment="1">
      <alignment horizontal="left" vertical="center"/>
    </xf>
    <xf numFmtId="0" fontId="37" fillId="0" borderId="0" xfId="0" applyFont="1"/>
    <xf numFmtId="164" fontId="23" fillId="0" borderId="1" xfId="0" applyNumberFormat="1" applyFont="1" applyBorder="1" applyAlignment="1">
      <alignment horizontal="center"/>
    </xf>
    <xf numFmtId="164" fontId="23" fillId="0" borderId="2" xfId="0" applyNumberFormat="1" applyFont="1" applyBorder="1" applyAlignment="1">
      <alignment horizontal="center"/>
    </xf>
    <xf numFmtId="164" fontId="23" fillId="0" borderId="18" xfId="0" applyNumberFormat="1" applyFont="1" applyBorder="1"/>
    <xf numFmtId="165" fontId="24" fillId="0" borderId="1" xfId="0" applyNumberFormat="1" applyFont="1" applyBorder="1" applyAlignment="1">
      <alignment horizontal="center"/>
    </xf>
    <xf numFmtId="165" fontId="24" fillId="0" borderId="17" xfId="0" applyNumberFormat="1" applyFont="1" applyBorder="1" applyAlignment="1">
      <alignment horizontal="center"/>
    </xf>
    <xf numFmtId="164" fontId="28" fillId="0" borderId="16" xfId="0" applyNumberFormat="1" applyFont="1" applyBorder="1" applyAlignment="1">
      <alignment horizontal="center"/>
    </xf>
    <xf numFmtId="165" fontId="23" fillId="0" borderId="2" xfId="0" applyNumberFormat="1" applyFont="1" applyBorder="1" applyAlignment="1">
      <alignment horizontal="center"/>
    </xf>
    <xf numFmtId="165" fontId="23" fillId="0" borderId="17" xfId="0" applyNumberFormat="1" applyFont="1" applyBorder="1" applyAlignment="1">
      <alignment horizontal="center"/>
    </xf>
    <xf numFmtId="3" fontId="23" fillId="0" borderId="2" xfId="0" applyNumberFormat="1" applyFont="1" applyBorder="1" applyAlignment="1">
      <alignment horizontal="center"/>
    </xf>
    <xf numFmtId="3" fontId="23" fillId="0" borderId="17" xfId="0" applyNumberFormat="1" applyFont="1" applyBorder="1" applyAlignment="1">
      <alignment horizontal="center"/>
    </xf>
    <xf numFmtId="37" fontId="24" fillId="0" borderId="1" xfId="1" applyNumberFormat="1" applyFont="1" applyBorder="1" applyAlignment="1">
      <alignment horizontal="center"/>
    </xf>
    <xf numFmtId="37" fontId="24" fillId="0" borderId="17" xfId="1" applyNumberFormat="1" applyFont="1" applyBorder="1" applyAlignment="1">
      <alignment horizontal="center"/>
    </xf>
    <xf numFmtId="0" fontId="39" fillId="0" borderId="1" xfId="0" applyFont="1" applyBorder="1"/>
    <xf numFmtId="0" fontId="17" fillId="0" borderId="1" xfId="0" applyFont="1" applyBorder="1"/>
    <xf numFmtId="0" fontId="17" fillId="0" borderId="1" xfId="0" applyFont="1" applyBorder="1" applyAlignment="1">
      <alignment vertical="top" wrapText="1"/>
    </xf>
    <xf numFmtId="0" fontId="18" fillId="0" borderId="1" xfId="0" applyFont="1" applyBorder="1"/>
    <xf numFmtId="0" fontId="18" fillId="0" borderId="1" xfId="0" applyFont="1" applyBorder="1" applyAlignment="1">
      <alignment vertical="top" wrapText="1"/>
    </xf>
    <xf numFmtId="0" fontId="23" fillId="0" borderId="8" xfId="0" applyFont="1" applyBorder="1" applyAlignment="1">
      <alignment horizontal="left" vertical="top" indent="2"/>
    </xf>
    <xf numFmtId="0" fontId="23" fillId="0" borderId="9" xfId="0" applyFont="1" applyBorder="1" applyAlignment="1">
      <alignment horizontal="left" vertical="top" indent="2"/>
    </xf>
    <xf numFmtId="0" fontId="23" fillId="0" borderId="30" xfId="0" applyFont="1" applyBorder="1"/>
    <xf numFmtId="0" fontId="23" fillId="0" borderId="31" xfId="0" applyFont="1" applyBorder="1"/>
    <xf numFmtId="0" fontId="23" fillId="0" borderId="9" xfId="0" applyFont="1" applyBorder="1" applyAlignment="1">
      <alignment vertical="top"/>
    </xf>
    <xf numFmtId="0" fontId="23" fillId="0" borderId="9" xfId="0" applyFont="1" applyBorder="1" applyAlignment="1">
      <alignment vertical="top" wrapText="1"/>
    </xf>
    <xf numFmtId="0" fontId="23" fillId="0" borderId="41" xfId="0" applyFont="1" applyBorder="1"/>
    <xf numFmtId="164" fontId="23" fillId="0" borderId="43" xfId="0" applyNumberFormat="1" applyFont="1" applyBorder="1" applyAlignment="1">
      <alignment horizontal="center"/>
    </xf>
    <xf numFmtId="0" fontId="23" fillId="0" borderId="43" xfId="0" applyFont="1" applyBorder="1"/>
    <xf numFmtId="0" fontId="23" fillId="0" borderId="44" xfId="0" applyFont="1" applyBorder="1"/>
    <xf numFmtId="0" fontId="25" fillId="0" borderId="0" xfId="0" applyFont="1" applyAlignment="1">
      <alignment wrapText="1"/>
    </xf>
    <xf numFmtId="164" fontId="23" fillId="0" borderId="16" xfId="0" applyNumberFormat="1" applyFont="1" applyBorder="1" applyAlignment="1">
      <alignment horizontal="center"/>
    </xf>
    <xf numFmtId="0" fontId="23" fillId="0" borderId="0" xfId="0" applyFont="1" applyAlignment="1">
      <alignment horizontal="center" vertical="center" wrapText="1"/>
    </xf>
    <xf numFmtId="164" fontId="23" fillId="0" borderId="22" xfId="0" applyNumberFormat="1" applyFont="1" applyBorder="1" applyAlignment="1">
      <alignment horizontal="center"/>
    </xf>
    <xf numFmtId="164" fontId="23" fillId="0" borderId="0" xfId="0" applyNumberFormat="1" applyFont="1"/>
    <xf numFmtId="0" fontId="24" fillId="0" borderId="0" xfId="0" applyFont="1" applyAlignment="1">
      <alignment wrapText="1"/>
    </xf>
    <xf numFmtId="0" fontId="23" fillId="0" borderId="19" xfId="0" applyFont="1" applyBorder="1"/>
    <xf numFmtId="0" fontId="23" fillId="0" borderId="20" xfId="0" applyFont="1" applyBorder="1"/>
    <xf numFmtId="0" fontId="23" fillId="0" borderId="21" xfId="0" applyFont="1" applyBorder="1"/>
    <xf numFmtId="0" fontId="24" fillId="0" borderId="1" xfId="0" applyFont="1" applyBorder="1"/>
    <xf numFmtId="0" fontId="23" fillId="0" borderId="1" xfId="0" applyFont="1" applyBorder="1"/>
    <xf numFmtId="0" fontId="0" fillId="0" borderId="1" xfId="0" applyBorder="1"/>
    <xf numFmtId="0" fontId="23" fillId="0" borderId="2" xfId="0" applyFont="1" applyBorder="1"/>
    <xf numFmtId="0" fontId="45" fillId="0" borderId="8" xfId="0" applyFont="1" applyBorder="1" applyAlignment="1">
      <alignment horizontal="left" indent="2"/>
    </xf>
    <xf numFmtId="0" fontId="24" fillId="0" borderId="0" xfId="0" applyFont="1" applyAlignment="1">
      <alignment horizontal="left" vertical="center"/>
    </xf>
    <xf numFmtId="0" fontId="23" fillId="0" borderId="0" xfId="0" applyFont="1" applyAlignment="1">
      <alignment horizontal="left" vertical="center" wrapText="1"/>
    </xf>
    <xf numFmtId="0" fontId="24" fillId="0" borderId="0" xfId="0" applyFont="1" applyAlignment="1">
      <alignment horizontal="left"/>
    </xf>
    <xf numFmtId="0" fontId="20" fillId="0" borderId="0" xfId="0" applyFont="1" applyAlignment="1">
      <alignment horizontal="left"/>
    </xf>
    <xf numFmtId="0" fontId="24" fillId="0" borderId="1" xfId="0" applyFont="1" applyBorder="1" applyAlignment="1">
      <alignment horizontal="center"/>
    </xf>
    <xf numFmtId="2" fontId="23" fillId="0" borderId="1" xfId="0" applyNumberFormat="1" applyFont="1" applyBorder="1" applyAlignment="1">
      <alignment horizontal="center"/>
    </xf>
    <xf numFmtId="2" fontId="23" fillId="0" borderId="1" xfId="0" applyNumberFormat="1" applyFont="1" applyBorder="1" applyAlignment="1" applyProtection="1">
      <alignment horizontal="center"/>
      <protection locked="0"/>
    </xf>
    <xf numFmtId="0" fontId="23" fillId="0" borderId="1" xfId="0" applyFont="1" applyBorder="1" applyAlignment="1">
      <alignment horizontal="left"/>
    </xf>
    <xf numFmtId="0" fontId="23" fillId="0" borderId="1" xfId="0" applyFont="1" applyBorder="1" applyAlignment="1">
      <alignment wrapText="1"/>
    </xf>
    <xf numFmtId="0" fontId="24" fillId="0" borderId="1" xfId="0" applyFont="1" applyBorder="1" applyAlignment="1">
      <alignment horizontal="center" vertical="center"/>
    </xf>
    <xf numFmtId="0" fontId="31" fillId="0" borderId="0" xfId="0" applyFont="1" applyAlignment="1">
      <alignment wrapText="1"/>
    </xf>
    <xf numFmtId="0" fontId="23" fillId="0" borderId="8" xfId="0" applyFont="1" applyBorder="1" applyAlignment="1">
      <alignment horizontal="left" indent="2"/>
    </xf>
    <xf numFmtId="0" fontId="23" fillId="0" borderId="0" xfId="0" applyFont="1" applyAlignment="1">
      <alignment horizontal="left" wrapText="1"/>
    </xf>
    <xf numFmtId="0" fontId="23" fillId="0" borderId="9" xfId="0" applyFont="1" applyBorder="1" applyAlignment="1">
      <alignment horizontal="left"/>
    </xf>
    <xf numFmtId="0" fontId="23" fillId="0" borderId="0" xfId="0" applyFont="1" applyAlignment="1">
      <alignment horizontal="center"/>
    </xf>
    <xf numFmtId="0" fontId="23" fillId="0" borderId="8" xfId="0" applyFont="1" applyBorder="1" applyAlignment="1">
      <alignment horizontal="left" wrapText="1" indent="2"/>
    </xf>
    <xf numFmtId="0" fontId="23" fillId="0" borderId="9" xfId="0" applyFont="1" applyBorder="1" applyAlignment="1">
      <alignment horizontal="left" wrapText="1" indent="2"/>
    </xf>
    <xf numFmtId="0" fontId="38" fillId="0" borderId="9" xfId="0" applyFont="1" applyBorder="1" applyAlignment="1">
      <alignment horizontal="left" vertical="center" wrapText="1"/>
    </xf>
    <xf numFmtId="0" fontId="23" fillId="0" borderId="1" xfId="0" applyFont="1" applyBorder="1" applyAlignment="1">
      <alignment horizontal="center" vertical="center" wrapText="1"/>
    </xf>
    <xf numFmtId="0" fontId="24" fillId="0" borderId="16" xfId="0" applyFont="1" applyBorder="1" applyAlignment="1">
      <alignment horizontal="center"/>
    </xf>
    <xf numFmtId="0" fontId="23" fillId="0" borderId="1" xfId="0" applyFont="1" applyBorder="1" applyAlignment="1">
      <alignment horizontal="center"/>
    </xf>
    <xf numFmtId="0" fontId="31" fillId="0" borderId="1" xfId="0" applyFont="1" applyBorder="1" applyAlignment="1">
      <alignment horizontal="left" vertical="center" wrapText="1"/>
    </xf>
    <xf numFmtId="0" fontId="23" fillId="0" borderId="19" xfId="0" applyFont="1" applyBorder="1" applyAlignment="1" applyProtection="1">
      <alignment horizontal="center" vertical="center"/>
      <protection locked="0"/>
    </xf>
    <xf numFmtId="0" fontId="24" fillId="0" borderId="1" xfId="0" applyFont="1" applyBorder="1" applyAlignment="1">
      <alignment horizontal="center" vertical="center" wrapText="1"/>
    </xf>
    <xf numFmtId="0" fontId="23" fillId="0" borderId="8" xfId="0" applyFont="1" applyBorder="1" applyAlignment="1">
      <alignment horizontal="left"/>
    </xf>
    <xf numFmtId="10" fontId="23" fillId="0" borderId="0" xfId="0" applyNumberFormat="1" applyFont="1" applyAlignment="1">
      <alignment horizontal="center"/>
    </xf>
    <xf numFmtId="43" fontId="24" fillId="0" borderId="46" xfId="1" applyFont="1" applyBorder="1" applyAlignment="1">
      <alignment horizontal="center"/>
    </xf>
    <xf numFmtId="43" fontId="23" fillId="0" borderId="44" xfId="1" applyFont="1" applyBorder="1" applyAlignment="1">
      <alignment horizontal="center"/>
    </xf>
    <xf numFmtId="2" fontId="23" fillId="0" borderId="0" xfId="0" applyNumberFormat="1" applyFont="1" applyProtection="1">
      <protection locked="0"/>
    </xf>
    <xf numFmtId="10" fontId="23" fillId="0" borderId="0" xfId="0" applyNumberFormat="1" applyFont="1"/>
    <xf numFmtId="0" fontId="29" fillId="0" borderId="0" xfId="0" applyFont="1" applyAlignment="1">
      <alignment horizontal="right"/>
    </xf>
    <xf numFmtId="9" fontId="29" fillId="0" borderId="0" xfId="2" applyFont="1" applyBorder="1" applyAlignment="1">
      <alignment wrapText="1"/>
    </xf>
    <xf numFmtId="49" fontId="23" fillId="0" borderId="0" xfId="0" applyNumberFormat="1" applyFont="1" applyAlignment="1">
      <alignment vertical="center" wrapText="1"/>
    </xf>
    <xf numFmtId="9" fontId="23" fillId="0" borderId="0" xfId="2" applyFont="1" applyFill="1" applyBorder="1" applyAlignment="1" applyProtection="1"/>
    <xf numFmtId="0" fontId="23" fillId="0" borderId="0" xfId="0" applyFont="1" applyAlignment="1">
      <alignment vertical="center" wrapText="1"/>
    </xf>
    <xf numFmtId="0" fontId="29" fillId="0" borderId="0" xfId="0" applyFont="1" applyAlignment="1">
      <alignment wrapText="1"/>
    </xf>
    <xf numFmtId="9" fontId="29" fillId="0" borderId="0" xfId="2" applyFont="1" applyFill="1" applyBorder="1" applyAlignment="1">
      <alignment wrapText="1"/>
    </xf>
    <xf numFmtId="0" fontId="24" fillId="0" borderId="14" xfId="0" applyFont="1" applyBorder="1" applyAlignment="1">
      <alignment horizontal="left"/>
    </xf>
    <xf numFmtId="0" fontId="23" fillId="0" borderId="14" xfId="0" applyFont="1" applyBorder="1" applyAlignment="1">
      <alignment horizontal="left"/>
    </xf>
    <xf numFmtId="0" fontId="23" fillId="0" borderId="48" xfId="0" applyFont="1" applyBorder="1" applyAlignment="1">
      <alignment horizontal="left"/>
    </xf>
    <xf numFmtId="2" fontId="23" fillId="0" borderId="23" xfId="0" applyNumberFormat="1" applyFont="1" applyBorder="1" applyProtection="1">
      <protection locked="0"/>
    </xf>
    <xf numFmtId="49" fontId="23" fillId="0" borderId="14" xfId="0" applyNumberFormat="1" applyFont="1" applyBorder="1" applyAlignment="1">
      <alignment horizontal="left" vertical="center"/>
    </xf>
    <xf numFmtId="9" fontId="23" fillId="0" borderId="23" xfId="2" applyFont="1" applyBorder="1" applyAlignment="1" applyProtection="1"/>
    <xf numFmtId="0" fontId="23" fillId="0" borderId="14" xfId="0" applyFont="1" applyBorder="1" applyAlignment="1">
      <alignment horizontal="left" vertical="center"/>
    </xf>
    <xf numFmtId="2" fontId="23" fillId="0" borderId="23" xfId="0" applyNumberFormat="1" applyFont="1" applyBorder="1"/>
    <xf numFmtId="0" fontId="23" fillId="0" borderId="50" xfId="0" applyFont="1" applyBorder="1"/>
    <xf numFmtId="0" fontId="24" fillId="3" borderId="13" xfId="0" applyFont="1" applyFill="1" applyBorder="1" applyAlignment="1">
      <alignment horizontal="left"/>
    </xf>
    <xf numFmtId="0" fontId="23" fillId="3" borderId="6" xfId="0" applyFont="1" applyFill="1" applyBorder="1"/>
    <xf numFmtId="0" fontId="23" fillId="3" borderId="47" xfId="0" applyFont="1" applyFill="1" applyBorder="1"/>
    <xf numFmtId="0" fontId="24" fillId="3" borderId="49" xfId="0" applyFont="1" applyFill="1" applyBorder="1" applyAlignment="1">
      <alignment horizontal="left"/>
    </xf>
    <xf numFmtId="0" fontId="23" fillId="3" borderId="15" xfId="0" applyFont="1" applyFill="1" applyBorder="1"/>
    <xf numFmtId="10" fontId="23" fillId="3" borderId="9" xfId="0" applyNumberFormat="1" applyFont="1" applyFill="1" applyBorder="1" applyAlignment="1">
      <alignment horizontal="center"/>
    </xf>
    <xf numFmtId="0" fontId="23" fillId="0" borderId="9" xfId="0" applyFont="1" applyBorder="1" applyAlignment="1">
      <alignment wrapText="1"/>
    </xf>
    <xf numFmtId="0" fontId="24" fillId="0" borderId="23" xfId="0" applyFont="1" applyBorder="1" applyAlignment="1">
      <alignment horizontal="right"/>
    </xf>
    <xf numFmtId="0" fontId="38" fillId="0" borderId="22" xfId="0" applyFont="1" applyBorder="1" applyAlignment="1">
      <alignment vertical="center" wrapText="1"/>
    </xf>
    <xf numFmtId="0" fontId="38" fillId="0" borderId="9" xfId="0" applyFont="1" applyBorder="1" applyAlignment="1">
      <alignment vertical="center" wrapText="1"/>
    </xf>
    <xf numFmtId="0" fontId="29" fillId="0" borderId="0" xfId="0" applyFont="1" applyAlignment="1">
      <alignment horizontal="left"/>
    </xf>
    <xf numFmtId="2" fontId="29" fillId="0" borderId="0" xfId="2" applyNumberFormat="1" applyFont="1" applyBorder="1" applyAlignment="1">
      <alignment wrapText="1"/>
    </xf>
    <xf numFmtId="0" fontId="23" fillId="0" borderId="37" xfId="0" applyFont="1" applyBorder="1" applyAlignment="1">
      <alignment horizontal="left"/>
    </xf>
    <xf numFmtId="0" fontId="23" fillId="0" borderId="0" xfId="0" applyFont="1" applyAlignment="1">
      <alignment horizontal="left" wrapText="1" indent="2"/>
    </xf>
    <xf numFmtId="0" fontId="38" fillId="0" borderId="0" xfId="0" applyFont="1" applyAlignment="1">
      <alignment vertical="center" wrapText="1"/>
    </xf>
    <xf numFmtId="0" fontId="38" fillId="0" borderId="0" xfId="0" applyFont="1" applyAlignment="1">
      <alignment horizontal="left" vertical="center" wrapText="1"/>
    </xf>
    <xf numFmtId="164" fontId="24" fillId="0" borderId="16" xfId="0" applyNumberFormat="1" applyFont="1" applyBorder="1" applyAlignment="1">
      <alignment horizontal="center"/>
    </xf>
    <xf numFmtId="0" fontId="23" fillId="0" borderId="0" xfId="0" applyFont="1" applyAlignment="1">
      <alignment vertical="top"/>
    </xf>
    <xf numFmtId="0" fontId="23" fillId="0" borderId="0" xfId="0" applyFont="1" applyAlignment="1">
      <alignment horizontal="left" vertical="top" indent="2"/>
    </xf>
    <xf numFmtId="0" fontId="23" fillId="0" borderId="0" xfId="0" applyFont="1" applyAlignment="1">
      <alignment vertical="top" wrapText="1"/>
    </xf>
    <xf numFmtId="0" fontId="23" fillId="0" borderId="15" xfId="0" applyFont="1" applyBorder="1" applyAlignment="1">
      <alignment horizontal="left" vertical="center" wrapText="1"/>
    </xf>
    <xf numFmtId="0" fontId="22" fillId="0" borderId="0" xfId="0" applyFont="1" applyAlignment="1">
      <alignment vertical="center"/>
    </xf>
    <xf numFmtId="0" fontId="52" fillId="0" borderId="0" xfId="0" applyFont="1"/>
    <xf numFmtId="0" fontId="50" fillId="0" borderId="0" xfId="0" applyFont="1"/>
    <xf numFmtId="0" fontId="21" fillId="0" borderId="0" xfId="0" applyFont="1" applyAlignment="1">
      <alignment wrapText="1"/>
    </xf>
    <xf numFmtId="0" fontId="22" fillId="0" borderId="0" xfId="0" applyFont="1" applyAlignment="1">
      <alignment horizontal="center"/>
    </xf>
    <xf numFmtId="0" fontId="22" fillId="0" borderId="15" xfId="0" applyFont="1" applyBorder="1" applyAlignment="1" applyProtection="1">
      <alignment horizontal="center"/>
      <protection locked="0"/>
    </xf>
    <xf numFmtId="0" fontId="35" fillId="0" borderId="15" xfId="0" applyFont="1" applyBorder="1" applyAlignment="1">
      <alignment horizontal="left"/>
    </xf>
    <xf numFmtId="0" fontId="23" fillId="0" borderId="23" xfId="0" applyFont="1" applyBorder="1" applyAlignment="1" applyProtection="1">
      <alignment horizontal="center"/>
      <protection locked="0"/>
    </xf>
    <xf numFmtId="2" fontId="23" fillId="0" borderId="2" xfId="0" applyNumberFormat="1" applyFont="1" applyBorder="1" applyAlignment="1" applyProtection="1">
      <alignment horizontal="center"/>
      <protection locked="0"/>
    </xf>
    <xf numFmtId="2" fontId="23" fillId="0" borderId="28" xfId="2" applyNumberFormat="1" applyFont="1" applyBorder="1" applyAlignment="1">
      <alignment wrapText="1"/>
    </xf>
    <xf numFmtId="0" fontId="24" fillId="0" borderId="0" xfId="0" applyFont="1" applyAlignment="1">
      <alignment horizontal="center"/>
    </xf>
    <xf numFmtId="0" fontId="23" fillId="0" borderId="18" xfId="0" applyFont="1" applyBorder="1" applyAlignment="1" applyProtection="1">
      <alignment horizontal="center" vertical="center"/>
      <protection locked="0"/>
    </xf>
    <xf numFmtId="2" fontId="23" fillId="0" borderId="18" xfId="0" applyNumberFormat="1" applyFont="1" applyBorder="1" applyProtection="1">
      <protection locked="0"/>
    </xf>
    <xf numFmtId="2" fontId="23" fillId="0" borderId="1" xfId="0" applyNumberFormat="1" applyFont="1" applyBorder="1" applyProtection="1">
      <protection locked="0"/>
    </xf>
    <xf numFmtId="2" fontId="23" fillId="0" borderId="18" xfId="0" applyNumberFormat="1" applyFont="1" applyBorder="1" applyAlignment="1">
      <alignment horizontal="center"/>
    </xf>
    <xf numFmtId="0" fontId="53" fillId="0" borderId="0" xfId="0" applyFont="1"/>
    <xf numFmtId="0" fontId="54" fillId="0" borderId="0" xfId="0" applyFont="1"/>
    <xf numFmtId="0" fontId="35" fillId="0" borderId="0" xfId="0" applyFont="1" applyAlignment="1">
      <alignment horizontal="left"/>
    </xf>
    <xf numFmtId="0" fontId="22" fillId="0" borderId="15" xfId="0" applyFont="1" applyBorder="1" applyAlignment="1">
      <alignment horizontal="left" vertical="center" wrapText="1"/>
    </xf>
    <xf numFmtId="0" fontId="22" fillId="0" borderId="15" xfId="0" applyFont="1" applyBorder="1" applyAlignment="1">
      <alignment horizontal="left" vertical="center"/>
    </xf>
    <xf numFmtId="0" fontId="24" fillId="0" borderId="0" xfId="0" applyFont="1" applyAlignment="1">
      <alignment horizontal="left"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37" fillId="0" borderId="15" xfId="0" applyFont="1" applyBorder="1" applyAlignment="1" applyProtection="1">
      <alignment horizontal="center"/>
      <protection locked="0"/>
    </xf>
    <xf numFmtId="0" fontId="22" fillId="0" borderId="0" xfId="0" applyFont="1" applyAlignment="1">
      <alignment horizontal="center"/>
    </xf>
    <xf numFmtId="0" fontId="37" fillId="0" borderId="15" xfId="0" applyFont="1" applyBorder="1" applyAlignment="1" applyProtection="1">
      <alignment horizontal="left"/>
      <protection locked="0"/>
    </xf>
    <xf numFmtId="0" fontId="37" fillId="0" borderId="15" xfId="0" quotePrefix="1" applyFont="1" applyBorder="1" applyAlignment="1" applyProtection="1">
      <alignment horizontal="left"/>
      <protection locked="0"/>
    </xf>
    <xf numFmtId="0" fontId="22" fillId="0" borderId="0" xfId="0" applyFont="1" applyAlignment="1">
      <alignment horizontal="center" vertical="center" wrapText="1"/>
    </xf>
    <xf numFmtId="0" fontId="37" fillId="0" borderId="29" xfId="0" applyFont="1" applyBorder="1" applyAlignment="1" applyProtection="1">
      <alignment horizontal="left"/>
      <protection locked="0"/>
    </xf>
    <xf numFmtId="0" fontId="51" fillId="0" borderId="20" xfId="0" applyFont="1" applyBorder="1" applyAlignment="1" applyProtection="1">
      <alignment horizontal="left"/>
      <protection locked="0"/>
    </xf>
    <xf numFmtId="0" fontId="55" fillId="0" borderId="0" xfId="0" applyFont="1" applyAlignment="1">
      <alignment horizontal="center"/>
    </xf>
    <xf numFmtId="0" fontId="23" fillId="0" borderId="29" xfId="0" applyFont="1" applyBorder="1" applyAlignment="1">
      <alignment horizontal="left" wrapText="1"/>
    </xf>
    <xf numFmtId="0" fontId="23" fillId="0" borderId="1" xfId="0" applyFont="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24" fillId="0" borderId="1" xfId="0" applyFont="1" applyBorder="1" applyAlignment="1">
      <alignment horizontal="left" vertical="center"/>
    </xf>
    <xf numFmtId="0" fontId="24" fillId="0" borderId="15" xfId="0" applyFont="1" applyBorder="1" applyAlignment="1">
      <alignment horizontal="center"/>
    </xf>
    <xf numFmtId="0" fontId="24" fillId="2" borderId="1" xfId="0" applyFont="1" applyFill="1" applyBorder="1" applyAlignment="1">
      <alignment horizontal="left" wrapText="1"/>
    </xf>
    <xf numFmtId="0" fontId="24" fillId="0" borderId="0" xfId="0" applyFont="1" applyAlignment="1">
      <alignment horizontal="left"/>
    </xf>
    <xf numFmtId="0" fontId="20" fillId="0" borderId="0" xfId="0" applyFont="1" applyAlignment="1">
      <alignment horizontal="left"/>
    </xf>
    <xf numFmtId="0" fontId="25" fillId="0" borderId="0" xfId="0" applyFont="1" applyAlignment="1">
      <alignment horizontal="left" wrapText="1"/>
    </xf>
    <xf numFmtId="0" fontId="24" fillId="2" borderId="1" xfId="0" applyFont="1" applyFill="1" applyBorder="1" applyAlignment="1">
      <alignment horizontal="left"/>
    </xf>
    <xf numFmtId="0" fontId="24" fillId="0" borderId="0" xfId="0" applyFont="1" applyAlignment="1">
      <alignment horizontal="center"/>
    </xf>
    <xf numFmtId="0" fontId="25" fillId="0" borderId="32" xfId="0" applyFont="1" applyBorder="1" applyAlignment="1">
      <alignment horizontal="right"/>
    </xf>
    <xf numFmtId="0" fontId="25" fillId="0" borderId="15" xfId="0" applyFont="1" applyBorder="1" applyAlignment="1">
      <alignment horizontal="right"/>
    </xf>
    <xf numFmtId="0" fontId="25" fillId="0" borderId="33" xfId="0" applyFont="1" applyBorder="1" applyAlignment="1">
      <alignment horizontal="right"/>
    </xf>
    <xf numFmtId="0" fontId="23" fillId="0" borderId="1" xfId="0" applyFont="1" applyBorder="1" applyAlignment="1" applyProtection="1">
      <alignment horizontal="left"/>
      <protection locked="0"/>
    </xf>
    <xf numFmtId="0" fontId="24" fillId="0" borderId="2"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9" xfId="0" applyFont="1" applyBorder="1" applyAlignment="1">
      <alignment horizontal="center"/>
    </xf>
    <xf numFmtId="0" fontId="24" fillId="0" borderId="20" xfId="0" applyFont="1" applyBorder="1" applyAlignment="1">
      <alignment horizontal="center"/>
    </xf>
    <xf numFmtId="0" fontId="24" fillId="0" borderId="21" xfId="0" applyFont="1" applyBorder="1" applyAlignment="1">
      <alignment horizontal="center"/>
    </xf>
    <xf numFmtId="0" fontId="23" fillId="0" borderId="1" xfId="0" applyFont="1" applyBorder="1" applyAlignment="1">
      <alignment horizontal="left" wrapText="1"/>
    </xf>
    <xf numFmtId="0" fontId="23" fillId="0" borderId="19" xfId="0" applyFont="1" applyBorder="1" applyAlignment="1">
      <alignment horizontal="left" wrapText="1"/>
    </xf>
    <xf numFmtId="0" fontId="23" fillId="0" borderId="20" xfId="0" applyFont="1" applyBorder="1" applyAlignment="1">
      <alignment horizontal="left" wrapText="1"/>
    </xf>
    <xf numFmtId="0" fontId="23" fillId="0" borderId="21" xfId="0" applyFont="1" applyBorder="1" applyAlignment="1">
      <alignment horizontal="left" wrapText="1"/>
    </xf>
    <xf numFmtId="0" fontId="23" fillId="0" borderId="19" xfId="0" applyFont="1" applyBorder="1" applyAlignment="1" applyProtection="1">
      <alignment horizontal="left" vertical="top" wrapText="1"/>
      <protection locked="0"/>
    </xf>
    <xf numFmtId="0" fontId="23" fillId="0" borderId="20" xfId="0" applyFont="1" applyBorder="1" applyAlignment="1" applyProtection="1">
      <alignment horizontal="left" vertical="top" wrapText="1"/>
      <protection locked="0"/>
    </xf>
    <xf numFmtId="0" fontId="23" fillId="0" borderId="21" xfId="0" applyFont="1" applyBorder="1" applyAlignment="1" applyProtection="1">
      <alignment horizontal="left" vertical="top" wrapText="1"/>
      <protection locked="0"/>
    </xf>
    <xf numFmtId="0" fontId="23" fillId="0" borderId="19" xfId="0" applyFont="1" applyBorder="1" applyAlignment="1">
      <alignment horizontal="left"/>
    </xf>
    <xf numFmtId="0" fontId="23" fillId="0" borderId="20" xfId="0" applyFont="1" applyBorder="1" applyAlignment="1">
      <alignment horizontal="left"/>
    </xf>
    <xf numFmtId="0" fontId="23" fillId="0" borderId="21" xfId="0" applyFont="1" applyBorder="1" applyAlignment="1">
      <alignment horizontal="left"/>
    </xf>
    <xf numFmtId="0" fontId="25" fillId="0" borderId="1" xfId="0" applyFont="1" applyBorder="1" applyAlignment="1">
      <alignment horizontal="left"/>
    </xf>
    <xf numFmtId="0" fontId="24" fillId="0" borderId="19" xfId="0" applyFont="1" applyBorder="1" applyAlignment="1">
      <alignment horizontal="left"/>
    </xf>
    <xf numFmtId="0" fontId="24" fillId="0" borderId="20" xfId="0" applyFont="1" applyBorder="1" applyAlignment="1">
      <alignment horizontal="left"/>
    </xf>
    <xf numFmtId="0" fontId="24" fillId="0" borderId="21" xfId="0" applyFont="1" applyBorder="1" applyAlignment="1">
      <alignment horizontal="left"/>
    </xf>
    <xf numFmtId="0" fontId="35" fillId="0" borderId="32" xfId="0" applyFont="1" applyBorder="1" applyAlignment="1">
      <alignment horizontal="left"/>
    </xf>
    <xf numFmtId="0" fontId="35" fillId="0" borderId="15" xfId="0" applyFont="1" applyBorder="1" applyAlignment="1">
      <alignment horizontal="left"/>
    </xf>
    <xf numFmtId="0" fontId="35" fillId="0" borderId="33" xfId="0" applyFont="1" applyBorder="1" applyAlignment="1">
      <alignment horizontal="left"/>
    </xf>
    <xf numFmtId="0" fontId="23" fillId="0" borderId="19" xfId="0" applyFont="1" applyBorder="1"/>
    <xf numFmtId="0" fontId="23" fillId="0" borderId="20" xfId="0" applyFont="1" applyBorder="1"/>
    <xf numFmtId="0" fontId="23" fillId="0" borderId="21" xfId="0" applyFont="1" applyBorder="1"/>
    <xf numFmtId="0" fontId="23" fillId="0" borderId="30" xfId="0" applyFont="1" applyBorder="1" applyAlignment="1" applyProtection="1">
      <alignment horizontal="left" vertical="top" wrapText="1"/>
      <protection locked="0"/>
    </xf>
    <xf numFmtId="0" fontId="23" fillId="0" borderId="29" xfId="0" applyFont="1" applyBorder="1" applyAlignment="1" applyProtection="1">
      <alignment horizontal="left" vertical="top" wrapText="1"/>
      <protection locked="0"/>
    </xf>
    <xf numFmtId="0" fontId="23" fillId="0" borderId="31" xfId="0" applyFont="1" applyBorder="1" applyAlignment="1" applyProtection="1">
      <alignment horizontal="left" vertical="top" wrapText="1"/>
      <protection locked="0"/>
    </xf>
    <xf numFmtId="0" fontId="23" fillId="0" borderId="19" xfId="0" applyFont="1" applyBorder="1" applyAlignment="1">
      <alignment wrapText="1"/>
    </xf>
    <xf numFmtId="0" fontId="23" fillId="0" borderId="20" xfId="0" applyFont="1" applyBorder="1" applyAlignment="1">
      <alignment wrapText="1"/>
    </xf>
    <xf numFmtId="0" fontId="23" fillId="0" borderId="21" xfId="0" applyFont="1" applyBorder="1" applyAlignment="1">
      <alignment wrapText="1"/>
    </xf>
    <xf numFmtId="0" fontId="29" fillId="0" borderId="0" xfId="0" applyFont="1" applyAlignment="1">
      <alignment horizontal="left" vertical="center" wrapText="1"/>
    </xf>
    <xf numFmtId="0" fontId="23" fillId="0" borderId="1" xfId="0" applyFont="1" applyBorder="1" applyAlignment="1">
      <alignment wrapText="1"/>
    </xf>
    <xf numFmtId="0" fontId="0" fillId="0" borderId="1" xfId="0" applyBorder="1" applyAlignment="1">
      <alignment wrapText="1"/>
    </xf>
    <xf numFmtId="2" fontId="23" fillId="0" borderId="1" xfId="0" applyNumberFormat="1" applyFont="1" applyBorder="1" applyAlignment="1" applyProtection="1">
      <alignment horizontal="center" wrapText="1"/>
      <protection locked="0"/>
    </xf>
    <xf numFmtId="2" fontId="0" fillId="0" borderId="1" xfId="0" applyNumberFormat="1" applyBorder="1" applyAlignment="1" applyProtection="1">
      <alignment horizontal="center" wrapText="1"/>
      <protection locked="0"/>
    </xf>
    <xf numFmtId="0" fontId="24" fillId="0" borderId="1" xfId="0" applyFont="1" applyBorder="1" applyAlignment="1">
      <alignment horizontal="center" wrapText="1"/>
    </xf>
    <xf numFmtId="0" fontId="23" fillId="0" borderId="1" xfId="0" applyFont="1" applyBorder="1" applyAlignment="1" applyProtection="1">
      <alignment wrapText="1"/>
      <protection locked="0"/>
    </xf>
    <xf numFmtId="0" fontId="0" fillId="0" borderId="1" xfId="0" applyBorder="1" applyAlignment="1" applyProtection="1">
      <alignment wrapText="1"/>
      <protection locked="0"/>
    </xf>
    <xf numFmtId="0" fontId="24" fillId="0" borderId="1" xfId="0" applyFont="1" applyBorder="1" applyAlignment="1">
      <alignment horizontal="center" vertical="center"/>
    </xf>
    <xf numFmtId="0" fontId="24" fillId="0" borderId="1" xfId="0" applyFont="1" applyBorder="1" applyAlignment="1">
      <alignment horizontal="left" vertical="center" wrapText="1"/>
    </xf>
    <xf numFmtId="0" fontId="23" fillId="0" borderId="30" xfId="0" applyFont="1" applyBorder="1" applyAlignment="1" applyProtection="1">
      <alignment vertical="top"/>
      <protection locked="0"/>
    </xf>
    <xf numFmtId="0" fontId="23" fillId="0" borderId="29" xfId="0" applyFont="1" applyBorder="1" applyAlignment="1" applyProtection="1">
      <alignment vertical="top"/>
      <protection locked="0"/>
    </xf>
    <xf numFmtId="0" fontId="23" fillId="0" borderId="31" xfId="0" applyFont="1" applyBorder="1" applyAlignment="1" applyProtection="1">
      <alignment vertical="top"/>
      <protection locked="0"/>
    </xf>
    <xf numFmtId="0" fontId="23" fillId="0" borderId="1" xfId="0" applyFont="1" applyBorder="1" applyAlignment="1">
      <alignment horizontal="left"/>
    </xf>
    <xf numFmtId="0" fontId="21" fillId="0" borderId="0" xfId="0" applyFont="1" applyAlignment="1" applyProtection="1">
      <alignment horizontal="left" vertical="top" wrapText="1"/>
      <protection locked="0"/>
    </xf>
    <xf numFmtId="0" fontId="40" fillId="0" borderId="0" xfId="0" applyFont="1" applyAlignment="1">
      <alignment horizontal="left" vertical="center" wrapText="1"/>
    </xf>
    <xf numFmtId="0" fontId="22" fillId="0" borderId="1" xfId="0" applyFont="1" applyBorder="1" applyAlignment="1">
      <alignment horizontal="left" vertical="center" wrapText="1"/>
    </xf>
    <xf numFmtId="0" fontId="31" fillId="0" borderId="0" xfId="0" applyFont="1" applyAlignment="1">
      <alignment wrapText="1"/>
    </xf>
    <xf numFmtId="0" fontId="0" fillId="0" borderId="0" xfId="0" applyAlignment="1">
      <alignment wrapText="1"/>
    </xf>
    <xf numFmtId="0" fontId="22" fillId="0" borderId="1" xfId="0" applyFont="1" applyBorder="1" applyAlignment="1">
      <alignment horizontal="center" vertical="center" wrapText="1"/>
    </xf>
    <xf numFmtId="0" fontId="0" fillId="0" borderId="1" xfId="0" applyBorder="1" applyAlignment="1">
      <alignment horizontal="center" vertical="center"/>
    </xf>
    <xf numFmtId="0" fontId="29" fillId="0" borderId="19" xfId="0" applyFont="1" applyBorder="1" applyAlignment="1" applyProtection="1">
      <alignment horizontal="left" vertical="top" wrapText="1"/>
      <protection locked="0"/>
    </xf>
    <xf numFmtId="0" fontId="29" fillId="0" borderId="20" xfId="0" applyFont="1" applyBorder="1" applyAlignment="1" applyProtection="1">
      <alignment horizontal="left" vertical="top" wrapText="1"/>
      <protection locked="0"/>
    </xf>
    <xf numFmtId="0" fontId="29" fillId="0" borderId="21" xfId="0" applyFont="1" applyBorder="1" applyAlignment="1" applyProtection="1">
      <alignment horizontal="left" vertical="top" wrapText="1"/>
      <protection locked="0"/>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4" fillId="0" borderId="2" xfId="0" applyFont="1" applyBorder="1" applyAlignment="1">
      <alignment horizontal="left" vertical="center" wrapText="1"/>
    </xf>
    <xf numFmtId="0" fontId="23" fillId="0" borderId="18" xfId="0" applyFont="1" applyBorder="1" applyAlignment="1">
      <alignment horizontal="left" vertical="center" wrapText="1"/>
    </xf>
    <xf numFmtId="0" fontId="24" fillId="0" borderId="30"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33" xfId="0" applyFont="1" applyBorder="1" applyAlignment="1">
      <alignment horizontal="center" vertical="center" wrapText="1"/>
    </xf>
    <xf numFmtId="0" fontId="25" fillId="0" borderId="0" xfId="0" applyFont="1" applyAlignment="1">
      <alignment horizontal="left" vertical="center" wrapText="1"/>
    </xf>
    <xf numFmtId="0" fontId="23" fillId="0" borderId="8" xfId="0" applyFont="1" applyBorder="1" applyAlignment="1">
      <alignment horizontal="center"/>
    </xf>
    <xf numFmtId="0" fontId="23" fillId="0" borderId="0" xfId="0" applyFont="1" applyAlignment="1">
      <alignment horizontal="center"/>
    </xf>
    <xf numFmtId="0" fontId="23" fillId="0" borderId="8" xfId="0" applyFont="1" applyBorder="1" applyAlignment="1">
      <alignment horizontal="left" wrapText="1"/>
    </xf>
    <xf numFmtId="0" fontId="23" fillId="0" borderId="0" xfId="0" applyFont="1" applyAlignment="1">
      <alignment horizontal="left" wrapText="1"/>
    </xf>
    <xf numFmtId="0" fontId="23" fillId="0" borderId="9" xfId="0" applyFont="1" applyBorder="1" applyAlignment="1">
      <alignment horizontal="left" wrapText="1"/>
    </xf>
    <xf numFmtId="0" fontId="23" fillId="0" borderId="13" xfId="0" applyFont="1" applyBorder="1" applyAlignment="1">
      <alignment horizontal="left" vertical="top"/>
    </xf>
    <xf numFmtId="0" fontId="23" fillId="0" borderId="6" xfId="0" applyFont="1" applyBorder="1" applyAlignment="1">
      <alignment horizontal="left" vertical="top"/>
    </xf>
    <xf numFmtId="0" fontId="23" fillId="0" borderId="8" xfId="0" applyFont="1" applyBorder="1" applyAlignment="1">
      <alignment horizontal="left" vertical="top"/>
    </xf>
    <xf numFmtId="0" fontId="23" fillId="0" borderId="0" xfId="0" applyFont="1" applyAlignment="1">
      <alignment horizontal="left" vertical="top"/>
    </xf>
    <xf numFmtId="0" fontId="23" fillId="0" borderId="10" xfId="0" applyFont="1" applyBorder="1" applyAlignment="1">
      <alignment horizontal="left" vertical="top"/>
    </xf>
    <xf numFmtId="0" fontId="23" fillId="0" borderId="11" xfId="0" applyFont="1" applyBorder="1" applyAlignment="1">
      <alignment horizontal="left" vertical="top"/>
    </xf>
    <xf numFmtId="0" fontId="24" fillId="0" borderId="1" xfId="0" applyFont="1" applyBorder="1"/>
    <xf numFmtId="0" fontId="23" fillId="0" borderId="1" xfId="0" applyFont="1" applyBorder="1"/>
    <xf numFmtId="0" fontId="29" fillId="0" borderId="6" xfId="0" applyFont="1" applyBorder="1" applyAlignment="1">
      <alignment wrapText="1"/>
    </xf>
    <xf numFmtId="0" fontId="41" fillId="0" borderId="0" xfId="0" applyFont="1" applyAlignment="1">
      <alignment horizontal="left" vertical="top" wrapText="1"/>
    </xf>
    <xf numFmtId="0" fontId="23" fillId="0" borderId="0" xfId="0" applyFont="1" applyAlignment="1">
      <alignment horizontal="left" vertical="top"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9" fillId="0" borderId="1" xfId="0" applyFont="1" applyBorder="1" applyAlignment="1" applyProtection="1">
      <alignment horizontal="left"/>
      <protection locked="0"/>
    </xf>
    <xf numFmtId="0" fontId="29" fillId="0" borderId="23" xfId="0" applyFont="1" applyBorder="1" applyAlignment="1" applyProtection="1">
      <alignment horizontal="left"/>
      <protection locked="0"/>
    </xf>
    <xf numFmtId="0" fontId="24" fillId="0" borderId="16" xfId="0" applyFont="1" applyBorder="1" applyAlignment="1">
      <alignment horizontal="center" wrapText="1"/>
    </xf>
    <xf numFmtId="0" fontId="25" fillId="0" borderId="11" xfId="0" applyFont="1" applyBorder="1" applyAlignment="1">
      <alignment horizontal="left" vertical="center" wrapText="1"/>
    </xf>
    <xf numFmtId="0" fontId="24" fillId="0" borderId="16" xfId="0" applyFont="1" applyBorder="1" applyAlignment="1">
      <alignment horizontal="left" wrapText="1"/>
    </xf>
    <xf numFmtId="0" fontId="24" fillId="0" borderId="27" xfId="0" applyFont="1" applyBorder="1" applyAlignment="1">
      <alignment horizontal="left" wrapText="1"/>
    </xf>
    <xf numFmtId="0" fontId="24" fillId="0" borderId="1" xfId="0" applyFont="1" applyBorder="1" applyAlignment="1">
      <alignment horizontal="left" wrapText="1"/>
    </xf>
    <xf numFmtId="0" fontId="24" fillId="0" borderId="23" xfId="0" applyFont="1" applyBorder="1" applyAlignment="1">
      <alignment horizontal="left" wrapText="1"/>
    </xf>
    <xf numFmtId="0" fontId="24" fillId="0" borderId="36" xfId="0" applyFont="1" applyBorder="1" applyAlignment="1">
      <alignment horizontal="center"/>
    </xf>
    <xf numFmtId="0" fontId="24" fillId="0" borderId="14" xfId="0" applyFont="1" applyBorder="1" applyAlignment="1">
      <alignment horizontal="center"/>
    </xf>
    <xf numFmtId="0" fontId="25" fillId="0" borderId="14" xfId="0" applyFont="1" applyBorder="1" applyAlignment="1">
      <alignment horizontal="left"/>
    </xf>
    <xf numFmtId="0" fontId="25" fillId="0" borderId="23" xfId="0" applyFont="1" applyBorder="1" applyAlignment="1">
      <alignment horizontal="left"/>
    </xf>
    <xf numFmtId="0" fontId="23" fillId="0" borderId="34" xfId="0" applyFont="1" applyBorder="1" applyAlignment="1">
      <alignment horizontal="right" vertical="top"/>
    </xf>
    <xf numFmtId="0" fontId="23" fillId="0" borderId="29" xfId="0" applyFont="1" applyBorder="1" applyAlignment="1">
      <alignment horizontal="right" vertical="top"/>
    </xf>
    <xf numFmtId="0" fontId="23" fillId="0" borderId="31" xfId="0" applyFont="1" applyBorder="1" applyAlignment="1">
      <alignment horizontal="right" vertical="top"/>
    </xf>
    <xf numFmtId="0" fontId="23" fillId="0" borderId="8" xfId="0" applyFont="1" applyBorder="1" applyAlignment="1">
      <alignment horizontal="right" vertical="top"/>
    </xf>
    <xf numFmtId="0" fontId="23" fillId="0" borderId="0" xfId="0" applyFont="1" applyAlignment="1">
      <alignment horizontal="right" vertical="top"/>
    </xf>
    <xf numFmtId="0" fontId="23" fillId="0" borderId="35" xfId="0" applyFont="1" applyBorder="1" applyAlignment="1">
      <alignment horizontal="right" vertical="top"/>
    </xf>
    <xf numFmtId="0" fontId="23" fillId="0" borderId="23" xfId="0" applyFont="1" applyBorder="1" applyAlignment="1">
      <alignment horizontal="left"/>
    </xf>
    <xf numFmtId="0" fontId="23" fillId="0" borderId="36" xfId="0" applyFont="1" applyBorder="1" applyAlignment="1">
      <alignment horizontal="right" vertical="top"/>
    </xf>
    <xf numFmtId="0" fontId="23" fillId="0" borderId="16" xfId="0" applyFont="1" applyBorder="1" applyAlignment="1">
      <alignment horizontal="right" vertical="top"/>
    </xf>
    <xf numFmtId="0" fontId="23" fillId="0" borderId="14" xfId="0" applyFont="1" applyBorder="1" applyAlignment="1">
      <alignment horizontal="right" vertical="top"/>
    </xf>
    <xf numFmtId="0" fontId="23" fillId="0" borderId="1" xfId="0" applyFont="1" applyBorder="1" applyAlignment="1">
      <alignment horizontal="right" vertical="top"/>
    </xf>
    <xf numFmtId="0" fontId="23" fillId="0" borderId="37" xfId="0" applyFont="1" applyBorder="1" applyAlignment="1">
      <alignment horizontal="right" vertical="top"/>
    </xf>
    <xf numFmtId="0" fontId="23" fillId="0" borderId="17" xfId="0" applyFont="1" applyBorder="1" applyAlignment="1">
      <alignment horizontal="right" vertical="top"/>
    </xf>
    <xf numFmtId="0" fontId="23" fillId="0" borderId="16" xfId="0" applyFont="1" applyBorder="1" applyAlignment="1">
      <alignment horizontal="left"/>
    </xf>
    <xf numFmtId="0" fontId="23" fillId="0" borderId="27" xfId="0" applyFont="1" applyBorder="1" applyAlignment="1">
      <alignment horizontal="left"/>
    </xf>
    <xf numFmtId="0" fontId="23" fillId="0" borderId="17" xfId="0" applyFont="1" applyBorder="1" applyAlignment="1">
      <alignment horizontal="left"/>
    </xf>
    <xf numFmtId="0" fontId="23" fillId="0" borderId="28" xfId="0" applyFont="1" applyBorder="1" applyAlignment="1">
      <alignment horizontal="left"/>
    </xf>
    <xf numFmtId="0" fontId="23" fillId="0" borderId="2" xfId="0" applyFont="1" applyBorder="1" applyAlignment="1">
      <alignment horizontal="left"/>
    </xf>
    <xf numFmtId="0" fontId="23" fillId="0" borderId="38" xfId="0" applyFont="1" applyBorder="1" applyAlignment="1">
      <alignment horizontal="left"/>
    </xf>
    <xf numFmtId="0" fontId="29" fillId="0" borderId="19" xfId="0" applyFont="1" applyBorder="1" applyAlignment="1" applyProtection="1">
      <alignment horizontal="left"/>
      <protection locked="0"/>
    </xf>
    <xf numFmtId="0" fontId="29" fillId="0" borderId="20" xfId="0" applyFont="1" applyBorder="1" applyAlignment="1" applyProtection="1">
      <alignment horizontal="left"/>
      <protection locked="0"/>
    </xf>
    <xf numFmtId="0" fontId="29" fillId="0" borderId="45" xfId="0" applyFont="1" applyBorder="1" applyAlignment="1" applyProtection="1">
      <alignment horizontal="left"/>
      <protection locked="0"/>
    </xf>
    <xf numFmtId="0" fontId="23" fillId="0" borderId="17" xfId="0" applyFont="1" applyBorder="1"/>
    <xf numFmtId="0" fontId="0" fillId="0" borderId="17" xfId="0" applyBorder="1"/>
    <xf numFmtId="0" fontId="0" fillId="0" borderId="28" xfId="0" applyBorder="1"/>
    <xf numFmtId="0" fontId="23" fillId="0" borderId="36" xfId="0" applyFont="1" applyBorder="1" applyAlignment="1">
      <alignment horizontal="right" vertical="top" wrapText="1"/>
    </xf>
    <xf numFmtId="0" fontId="23" fillId="0" borderId="16" xfId="0" applyFont="1" applyBorder="1" applyAlignment="1">
      <alignment horizontal="right" vertical="top" wrapText="1"/>
    </xf>
    <xf numFmtId="0" fontId="23" fillId="0" borderId="14" xfId="0" applyFont="1" applyBorder="1" applyAlignment="1">
      <alignment horizontal="right" vertical="top" wrapText="1"/>
    </xf>
    <xf numFmtId="0" fontId="23" fillId="0" borderId="1" xfId="0" applyFont="1" applyBorder="1" applyAlignment="1">
      <alignment horizontal="right" vertical="top" wrapText="1"/>
    </xf>
    <xf numFmtId="0" fontId="23" fillId="0" borderId="37" xfId="0" applyFont="1" applyBorder="1" applyAlignment="1">
      <alignment horizontal="right" vertical="top" wrapText="1"/>
    </xf>
    <xf numFmtId="0" fontId="23" fillId="0" borderId="17" xfId="0" applyFont="1" applyBorder="1" applyAlignment="1">
      <alignment horizontal="right" vertical="top" wrapText="1"/>
    </xf>
    <xf numFmtId="0" fontId="23" fillId="0" borderId="10" xfId="0" applyFont="1" applyBorder="1" applyAlignment="1">
      <alignment horizontal="right" vertical="top"/>
    </xf>
    <xf numFmtId="0" fontId="23" fillId="0" borderId="11" xfId="0" applyFont="1" applyBorder="1" applyAlignment="1">
      <alignment horizontal="right" vertical="top"/>
    </xf>
    <xf numFmtId="0" fontId="23" fillId="0" borderId="41" xfId="0" applyFont="1" applyBorder="1" applyAlignment="1">
      <alignment horizontal="right" vertical="top"/>
    </xf>
    <xf numFmtId="0" fontId="23" fillId="0" borderId="16" xfId="0" applyFont="1" applyBorder="1"/>
    <xf numFmtId="0" fontId="0" fillId="0" borderId="16" xfId="0" applyBorder="1"/>
    <xf numFmtId="0" fontId="0" fillId="0" borderId="27" xfId="0" applyBorder="1"/>
    <xf numFmtId="0" fontId="0" fillId="0" borderId="1" xfId="0" applyBorder="1"/>
    <xf numFmtId="0" fontId="0" fillId="0" borderId="23" xfId="0" applyBorder="1"/>
    <xf numFmtId="0" fontId="23" fillId="0" borderId="2" xfId="0" applyFont="1" applyBorder="1"/>
    <xf numFmtId="0" fontId="0" fillId="0" borderId="2" xfId="0" applyBorder="1"/>
    <xf numFmtId="0" fontId="0" fillId="0" borderId="38" xfId="0" applyBorder="1"/>
    <xf numFmtId="0" fontId="31" fillId="0" borderId="0" xfId="0" applyFont="1" applyAlignment="1">
      <alignment horizontal="left" vertical="top" wrapText="1"/>
    </xf>
    <xf numFmtId="0" fontId="24" fillId="0" borderId="17" xfId="0" applyFont="1" applyBorder="1" applyAlignment="1">
      <alignment horizontal="center" wrapText="1"/>
    </xf>
    <xf numFmtId="0" fontId="24" fillId="0" borderId="27" xfId="0" applyFont="1" applyBorder="1" applyAlignment="1">
      <alignment horizontal="center" wrapText="1"/>
    </xf>
    <xf numFmtId="0" fontId="24" fillId="0" borderId="28" xfId="0" applyFont="1" applyBorder="1" applyAlignment="1">
      <alignment horizontal="center" wrapText="1"/>
    </xf>
    <xf numFmtId="0" fontId="29" fillId="0" borderId="3" xfId="0" applyFont="1" applyBorder="1" applyAlignment="1" applyProtection="1">
      <alignment horizontal="center"/>
      <protection locked="0"/>
    </xf>
    <xf numFmtId="0" fontId="29" fillId="0" borderId="4" xfId="0" applyFont="1" applyBorder="1" applyAlignment="1" applyProtection="1">
      <alignment horizontal="center"/>
      <protection locked="0"/>
    </xf>
    <xf numFmtId="0" fontId="29" fillId="0" borderId="5" xfId="0" applyFont="1" applyBorder="1" applyAlignment="1" applyProtection="1">
      <alignment horizontal="center"/>
      <protection locked="0"/>
    </xf>
    <xf numFmtId="0" fontId="24" fillId="0" borderId="0" xfId="0" applyFont="1" applyAlignment="1">
      <alignment horizontal="center" wrapText="1"/>
    </xf>
    <xf numFmtId="0" fontId="24" fillId="0" borderId="13" xfId="0" applyFont="1" applyBorder="1" applyAlignment="1">
      <alignment horizontal="left"/>
    </xf>
    <xf numFmtId="0" fontId="24" fillId="0" borderId="6" xfId="0" applyFont="1" applyBorder="1" applyAlignment="1">
      <alignment horizontal="left"/>
    </xf>
    <xf numFmtId="0" fontId="24" fillId="0" borderId="7" xfId="0" applyFont="1" applyBorder="1" applyAlignment="1">
      <alignment horizontal="left"/>
    </xf>
    <xf numFmtId="0" fontId="24" fillId="0" borderId="10" xfId="0" applyFont="1" applyBorder="1" applyAlignment="1">
      <alignment horizontal="left"/>
    </xf>
    <xf numFmtId="0" fontId="24" fillId="0" borderId="11" xfId="0" applyFont="1" applyBorder="1" applyAlignment="1">
      <alignment horizontal="left"/>
    </xf>
    <xf numFmtId="0" fontId="24" fillId="0" borderId="12" xfId="0" applyFont="1" applyBorder="1" applyAlignment="1">
      <alignment horizontal="left"/>
    </xf>
    <xf numFmtId="0" fontId="30" fillId="0" borderId="13" xfId="0" applyFont="1" applyBorder="1" applyAlignment="1">
      <alignment vertical="top"/>
    </xf>
    <xf numFmtId="0" fontId="30" fillId="0" borderId="42" xfId="0" applyFont="1" applyBorder="1" applyAlignment="1">
      <alignment vertical="top"/>
    </xf>
    <xf numFmtId="0" fontId="30" fillId="0" borderId="8" xfId="0" applyFont="1" applyBorder="1" applyAlignment="1">
      <alignment vertical="top"/>
    </xf>
    <xf numFmtId="0" fontId="30" fillId="0" borderId="35" xfId="0" applyFont="1" applyBorder="1" applyAlignment="1">
      <alignment vertical="top"/>
    </xf>
    <xf numFmtId="0" fontId="30" fillId="0" borderId="10" xfId="0" applyFont="1" applyBorder="1" applyAlignment="1">
      <alignment vertical="top"/>
    </xf>
    <xf numFmtId="0" fontId="30" fillId="0" borderId="41" xfId="0" applyFont="1" applyBorder="1" applyAlignment="1">
      <alignment vertical="top"/>
    </xf>
    <xf numFmtId="0" fontId="24" fillId="0" borderId="15" xfId="0" applyFont="1" applyBorder="1" applyAlignment="1">
      <alignment horizontal="center" vertical="center"/>
    </xf>
    <xf numFmtId="0" fontId="24" fillId="0" borderId="16" xfId="0" applyFont="1" applyBorder="1" applyAlignment="1">
      <alignment horizontal="center"/>
    </xf>
    <xf numFmtId="0" fontId="24" fillId="0" borderId="37" xfId="0" applyFont="1" applyBorder="1" applyAlignment="1">
      <alignment horizontal="center"/>
    </xf>
    <xf numFmtId="0" fontId="24" fillId="0" borderId="17" xfId="0" applyFont="1" applyBorder="1" applyAlignment="1">
      <alignment horizontal="center"/>
    </xf>
    <xf numFmtId="0" fontId="25" fillId="0" borderId="0" xfId="0" applyFont="1" applyAlignment="1">
      <alignment horizontal="left"/>
    </xf>
    <xf numFmtId="0" fontId="25" fillId="0" borderId="0" xfId="0" applyFont="1" applyAlignment="1">
      <alignment horizontal="left" vertical="top" wrapText="1"/>
    </xf>
    <xf numFmtId="0" fontId="23" fillId="0" borderId="1" xfId="0" applyFont="1" applyBorder="1" applyAlignment="1">
      <alignment horizontal="center" vertical="center" wrapText="1"/>
    </xf>
    <xf numFmtId="0" fontId="29" fillId="0" borderId="18" xfId="0" applyFont="1" applyBorder="1" applyAlignment="1" applyProtection="1">
      <alignment horizontal="left"/>
      <protection locked="0"/>
    </xf>
    <xf numFmtId="0" fontId="29" fillId="0" borderId="39" xfId="0" applyFont="1" applyBorder="1" applyAlignment="1" applyProtection="1">
      <alignment horizontal="left"/>
      <protection locked="0"/>
    </xf>
    <xf numFmtId="0" fontId="23" fillId="0" borderId="40" xfId="0" applyFont="1" applyBorder="1" applyAlignment="1">
      <alignment horizontal="left" indent="2"/>
    </xf>
    <xf numFmtId="0" fontId="23" fillId="0" borderId="18" xfId="0" applyFont="1" applyBorder="1" applyAlignment="1">
      <alignment horizontal="left" indent="2"/>
    </xf>
    <xf numFmtId="0" fontId="23" fillId="0" borderId="14" xfId="0" applyFont="1" applyBorder="1" applyAlignment="1">
      <alignment horizontal="left" indent="2"/>
    </xf>
    <xf numFmtId="0" fontId="23" fillId="0" borderId="1" xfId="0" applyFont="1" applyBorder="1" applyAlignment="1">
      <alignment horizontal="left" indent="2"/>
    </xf>
    <xf numFmtId="0" fontId="2" fillId="0" borderId="0" xfId="0" applyFont="1" applyAlignment="1">
      <alignment horizontal="left" vertical="center" wrapText="1"/>
    </xf>
    <xf numFmtId="0" fontId="25" fillId="0" borderId="0" xfId="0" applyFont="1" applyAlignment="1">
      <alignment horizontal="left" vertical="center"/>
    </xf>
    <xf numFmtId="0" fontId="23" fillId="0" borderId="1" xfId="0" applyFont="1" applyBorder="1" applyAlignment="1">
      <alignment horizontal="center"/>
    </xf>
    <xf numFmtId="0" fontId="31" fillId="0" borderId="29" xfId="0" applyFont="1" applyBorder="1" applyAlignment="1">
      <alignment horizontal="left" vertical="center" wrapText="1"/>
    </xf>
    <xf numFmtId="0" fontId="31" fillId="0" borderId="1" xfId="0" applyFont="1" applyBorder="1" applyAlignment="1">
      <alignment horizontal="left" vertical="center" wrapText="1"/>
    </xf>
    <xf numFmtId="0" fontId="23" fillId="0" borderId="19" xfId="0" applyFont="1" applyBorder="1" applyAlignment="1" applyProtection="1">
      <alignment horizontal="center" vertical="center"/>
      <protection locked="0"/>
    </xf>
    <xf numFmtId="0" fontId="23" fillId="0" borderId="21" xfId="0" applyFont="1" applyBorder="1" applyAlignment="1" applyProtection="1">
      <alignment horizontal="center" vertical="center"/>
      <protection locked="0"/>
    </xf>
    <xf numFmtId="0" fontId="29" fillId="0" borderId="1" xfId="0" applyFont="1" applyBorder="1" applyAlignment="1" applyProtection="1">
      <alignment horizontal="left" vertical="top" wrapText="1"/>
      <protection locked="0"/>
    </xf>
    <xf numFmtId="0" fontId="23" fillId="0" borderId="19" xfId="0" applyFont="1" applyBorder="1" applyAlignment="1" applyProtection="1">
      <alignment horizontal="left"/>
      <protection locked="0"/>
    </xf>
    <xf numFmtId="0" fontId="23" fillId="0" borderId="20" xfId="0" applyFont="1" applyBorder="1" applyAlignment="1" applyProtection="1">
      <alignment horizontal="left"/>
      <protection locked="0"/>
    </xf>
    <xf numFmtId="0" fontId="23" fillId="0" borderId="21" xfId="0" applyFont="1" applyBorder="1" applyAlignment="1" applyProtection="1">
      <alignment horizontal="left"/>
      <protection locked="0"/>
    </xf>
    <xf numFmtId="0" fontId="23" fillId="0" borderId="19" xfId="0" applyFont="1" applyBorder="1" applyAlignment="1" applyProtection="1">
      <alignment horizontal="left" wrapText="1"/>
      <protection locked="0"/>
    </xf>
    <xf numFmtId="0" fontId="23" fillId="0" borderId="20" xfId="0" applyFont="1" applyBorder="1" applyAlignment="1" applyProtection="1">
      <alignment horizontal="left" wrapText="1"/>
      <protection locked="0"/>
    </xf>
    <xf numFmtId="0" fontId="23" fillId="0" borderId="21" xfId="0" applyFont="1" applyBorder="1" applyAlignment="1" applyProtection="1">
      <alignment horizontal="left" wrapText="1"/>
      <protection locked="0"/>
    </xf>
    <xf numFmtId="0" fontId="24" fillId="0" borderId="1" xfId="0" applyFont="1" applyBorder="1" applyAlignment="1">
      <alignment horizontal="center" vertical="center" wrapText="1"/>
    </xf>
    <xf numFmtId="0" fontId="24" fillId="0" borderId="19" xfId="0" applyFont="1" applyBorder="1" applyAlignment="1">
      <alignment horizontal="left" vertical="center"/>
    </xf>
    <xf numFmtId="0" fontId="24" fillId="0" borderId="20" xfId="0" applyFont="1" applyBorder="1" applyAlignment="1">
      <alignment horizontal="left" vertical="center"/>
    </xf>
    <xf numFmtId="0" fontId="24" fillId="0" borderId="21" xfId="0" applyFont="1" applyBorder="1" applyAlignment="1">
      <alignment horizontal="left" vertical="center"/>
    </xf>
    <xf numFmtId="0" fontId="25" fillId="0" borderId="32" xfId="0" applyFont="1" applyBorder="1" applyAlignment="1">
      <alignment horizontal="left"/>
    </xf>
    <xf numFmtId="0" fontId="25" fillId="0" borderId="15" xfId="0" applyFont="1" applyBorder="1" applyAlignment="1">
      <alignment horizontal="left"/>
    </xf>
    <xf numFmtId="0" fontId="25" fillId="0" borderId="33" xfId="0" applyFont="1" applyBorder="1" applyAlignment="1">
      <alignment horizontal="left"/>
    </xf>
    <xf numFmtId="2" fontId="23" fillId="0" borderId="1" xfId="0" applyNumberFormat="1" applyFont="1" applyBorder="1" applyAlignment="1">
      <alignment horizontal="center"/>
    </xf>
    <xf numFmtId="0" fontId="31" fillId="0" borderId="0" xfId="0" applyFont="1" applyAlignment="1">
      <alignment horizontal="left" vertical="center" wrapText="1"/>
    </xf>
    <xf numFmtId="0" fontId="24" fillId="0" borderId="1" xfId="0" applyFont="1" applyBorder="1" applyAlignment="1">
      <alignment horizontal="center"/>
    </xf>
    <xf numFmtId="2" fontId="23" fillId="0" borderId="1" xfId="0" applyNumberFormat="1" applyFont="1" applyBorder="1" applyAlignment="1" applyProtection="1">
      <alignment horizontal="center"/>
      <protection locked="0"/>
    </xf>
    <xf numFmtId="10" fontId="23" fillId="0" borderId="1" xfId="0" applyNumberFormat="1" applyFont="1" applyBorder="1" applyAlignment="1">
      <alignment horizontal="center"/>
    </xf>
    <xf numFmtId="0" fontId="1" fillId="0" borderId="1" xfId="0" applyFont="1" applyBorder="1" applyAlignment="1">
      <alignment horizontal="left" vertical="center" wrapText="1"/>
    </xf>
    <xf numFmtId="0" fontId="1" fillId="0" borderId="19" xfId="0" applyFont="1" applyBorder="1" applyAlignment="1">
      <alignment horizontal="left" vertical="center" wrapText="1"/>
    </xf>
    <xf numFmtId="0" fontId="5" fillId="0" borderId="1" xfId="0" applyFont="1" applyBorder="1" applyAlignment="1">
      <alignment horizontal="left" vertical="center" wrapText="1"/>
    </xf>
    <xf numFmtId="0" fontId="45" fillId="0" borderId="1" xfId="0" applyFont="1" applyBorder="1" applyAlignment="1">
      <alignment horizontal="left" vertical="center" wrapText="1"/>
    </xf>
    <xf numFmtId="0" fontId="43" fillId="0" borderId="1" xfId="0" applyFont="1" applyBorder="1" applyAlignment="1">
      <alignment horizontal="left" vertical="center" wrapText="1"/>
    </xf>
  </cellXfs>
  <cellStyles count="3">
    <cellStyle name="Comma" xfId="1" builtinId="3"/>
    <cellStyle name="Normal" xfId="0" builtinId="0"/>
    <cellStyle name="Percent" xfId="2" builtinId="5"/>
  </cellStyles>
  <dxfs count="61">
    <dxf>
      <fill>
        <patternFill>
          <bgColor rgb="FF00B0F0"/>
        </patternFill>
      </fill>
    </dxf>
    <dxf>
      <fill>
        <patternFill>
          <bgColor rgb="FF92D050"/>
        </patternFill>
      </fill>
    </dxf>
    <dxf>
      <fill>
        <patternFill>
          <bgColor rgb="FF00B0F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00B0F0"/>
        </patternFill>
      </fill>
    </dxf>
    <dxf>
      <fill>
        <patternFill>
          <bgColor rgb="FF00B0F0"/>
        </patternFill>
      </fill>
    </dxf>
    <dxf>
      <fill>
        <patternFill>
          <bgColor rgb="FF92D050"/>
        </patternFill>
      </fill>
    </dxf>
    <dxf>
      <fill>
        <patternFill>
          <bgColor rgb="FF00B0F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00B0F0"/>
        </patternFill>
      </fill>
    </dxf>
    <dxf>
      <fill>
        <patternFill>
          <bgColor rgb="FF00B0F0"/>
        </patternFill>
      </fill>
    </dxf>
    <dxf>
      <fill>
        <patternFill>
          <bgColor rgb="FF92D050"/>
        </patternFill>
      </fill>
    </dxf>
    <dxf>
      <fill>
        <patternFill>
          <bgColor rgb="FF92D050"/>
        </patternFill>
      </fill>
    </dxf>
    <dxf>
      <fill>
        <patternFill>
          <bgColor rgb="FF00B0F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00B0F0"/>
        </patternFill>
      </fill>
    </dxf>
    <dxf>
      <fill>
        <patternFill>
          <bgColor rgb="FF00B0F0"/>
        </patternFill>
      </fill>
    </dxf>
    <dxf>
      <fill>
        <patternFill>
          <bgColor rgb="FF92D050"/>
        </patternFill>
      </fill>
    </dxf>
    <dxf>
      <fill>
        <patternFill>
          <bgColor rgb="FF00B0F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linaC\LWA%20Dropbox\01_Project-Teams\216.22%20Ventura%20Co%20BMP%20Manual\TGM%202nd%20Draft%20Committee%20Review\March%202024%20TGM%202nd%20Draft%20-%20Committee%20Review\TGM%20Tool%2003-14-2024.xlsx" TargetMode="External"/><Relationship Id="rId1" Type="http://schemas.openxmlformats.org/officeDocument/2006/relationships/externalLinkPath" Target="/Users/AlinaC/LWA%20Dropbox/01_Project-Teams/216.22%20Ventura%20Co%20BMP%20Manual/TGM%202nd%20Draft%20Committee%20Review/March%202024%20TGM%202nd%20Draft%20-%20Committee%20Review/TGM%20Tool%2003-14-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General Information"/>
      <sheetName val="Step 1"/>
      <sheetName val="Step 2"/>
      <sheetName val="Step 3"/>
      <sheetName val="Step 4"/>
      <sheetName val="Steps 5a"/>
      <sheetName val="Step 5b"/>
      <sheetName val="Step 5c"/>
      <sheetName val="Step 6"/>
      <sheetName val="Step 7"/>
      <sheetName val="SF Hillside"/>
      <sheetName val="Roadway Projects"/>
      <sheetName val="Submittal List"/>
      <sheetName val="Lists"/>
    </sheetNames>
    <sheetDataSet>
      <sheetData sheetId="0"/>
      <sheetData sheetId="1">
        <row r="4">
          <cell r="B4" t="str">
            <v>[Insert Project Name in General Info.]</v>
          </cell>
        </row>
      </sheetData>
      <sheetData sheetId="2"/>
      <sheetData sheetId="3"/>
      <sheetData sheetId="4"/>
      <sheetData sheetId="5"/>
      <sheetData sheetId="6"/>
      <sheetData sheetId="7"/>
      <sheetData sheetId="8"/>
      <sheetData sheetId="9"/>
      <sheetData sheetId="10"/>
      <sheetData sheetId="11"/>
      <sheetData sheetId="12"/>
      <sheetData sheetId="13"/>
      <sheetData sheetId="14">
        <row r="1">
          <cell r="A1" t="str">
            <v>Y</v>
          </cell>
          <cell r="B1" t="str">
            <v>Y</v>
          </cell>
        </row>
        <row r="2">
          <cell r="A2" t="str">
            <v>N</v>
          </cell>
          <cell r="B2" t="str">
            <v>N</v>
          </cell>
        </row>
        <row r="3">
          <cell r="A3" t="str">
            <v>N/A</v>
          </cell>
        </row>
        <row r="7">
          <cell r="D7" t="str">
            <v>Commercial Developments</v>
          </cell>
          <cell r="E7" t="str">
            <v>X</v>
          </cell>
          <cell r="F7" t="str">
            <v>X</v>
          </cell>
          <cell r="G7" t="str">
            <v>X</v>
          </cell>
          <cell r="H7" t="str">
            <v/>
          </cell>
          <cell r="I7" t="str">
            <v>X</v>
          </cell>
          <cell r="J7" t="str">
            <v>X</v>
          </cell>
          <cell r="K7" t="str">
            <v/>
          </cell>
          <cell r="L7" t="str">
            <v>X</v>
          </cell>
          <cell r="M7" t="str">
            <v>X</v>
          </cell>
        </row>
        <row r="8">
          <cell r="D8" t="str">
            <v>Automotive Repair Shops</v>
          </cell>
          <cell r="E8" t="str">
            <v/>
          </cell>
          <cell r="F8" t="str">
            <v/>
          </cell>
          <cell r="G8" t="str">
            <v>X</v>
          </cell>
          <cell r="H8" t="str">
            <v/>
          </cell>
          <cell r="I8" t="str">
            <v/>
          </cell>
          <cell r="J8" t="str">
            <v>X</v>
          </cell>
          <cell r="K8" t="str">
            <v/>
          </cell>
          <cell r="L8" t="str">
            <v>X</v>
          </cell>
          <cell r="M8" t="str">
            <v>X</v>
          </cell>
        </row>
        <row r="9">
          <cell r="D9" t="str">
            <v>Retail Gasoline Outlets</v>
          </cell>
          <cell r="E9" t="str">
            <v/>
          </cell>
          <cell r="F9" t="str">
            <v/>
          </cell>
          <cell r="G9" t="str">
            <v>X</v>
          </cell>
          <cell r="H9" t="str">
            <v/>
          </cell>
          <cell r="I9" t="str">
            <v/>
          </cell>
          <cell r="J9" t="str">
            <v>X</v>
          </cell>
          <cell r="K9" t="str">
            <v/>
          </cell>
          <cell r="L9" t="str">
            <v/>
          </cell>
          <cell r="M9" t="str">
            <v>X</v>
          </cell>
        </row>
        <row r="10">
          <cell r="D10" t="str">
            <v>Restaurants</v>
          </cell>
          <cell r="E10" t="str">
            <v/>
          </cell>
          <cell r="F10" t="str">
            <v>X</v>
          </cell>
          <cell r="G10" t="str">
            <v/>
          </cell>
          <cell r="H10" t="str">
            <v/>
          </cell>
          <cell r="I10" t="str">
            <v>X</v>
          </cell>
          <cell r="J10" t="str">
            <v/>
          </cell>
          <cell r="K10" t="str">
            <v>X</v>
          </cell>
          <cell r="L10" t="str">
            <v>X</v>
          </cell>
          <cell r="M10" t="str">
            <v>X</v>
          </cell>
        </row>
        <row r="11">
          <cell r="D11" t="str">
            <v>Parking Lots</v>
          </cell>
          <cell r="E11" t="str">
            <v>X</v>
          </cell>
          <cell r="F11" t="str">
            <v/>
          </cell>
          <cell r="G11" t="str">
            <v>X</v>
          </cell>
          <cell r="H11" t="str">
            <v/>
          </cell>
          <cell r="I11" t="str">
            <v>X</v>
          </cell>
          <cell r="J11" t="str">
            <v>X</v>
          </cell>
          <cell r="K11" t="str">
            <v/>
          </cell>
          <cell r="L11" t="str">
            <v/>
          </cell>
          <cell r="M11" t="str">
            <v>X</v>
          </cell>
        </row>
        <row r="12">
          <cell r="D12" t="str">
            <v>Hillside Single-family Residences</v>
          </cell>
          <cell r="E12" t="str">
            <v>X</v>
          </cell>
          <cell r="F12" t="str">
            <v>X</v>
          </cell>
          <cell r="G12" t="str">
            <v/>
          </cell>
          <cell r="H12" t="str">
            <v/>
          </cell>
          <cell r="I12" t="str">
            <v>X</v>
          </cell>
          <cell r="J12" t="str">
            <v/>
          </cell>
          <cell r="K12" t="str">
            <v/>
          </cell>
          <cell r="L12" t="str">
            <v>X</v>
          </cell>
          <cell r="M12" t="str">
            <v>X</v>
          </cell>
        </row>
        <row r="13">
          <cell r="D13" t="str">
            <v>Home Subdivisions</v>
          </cell>
          <cell r="E13" t="str">
            <v>X</v>
          </cell>
          <cell r="F13" t="str">
            <v>X</v>
          </cell>
          <cell r="G13" t="str">
            <v/>
          </cell>
          <cell r="H13" t="str">
            <v/>
          </cell>
          <cell r="I13" t="str">
            <v>X</v>
          </cell>
          <cell r="J13" t="str">
            <v/>
          </cell>
          <cell r="K13" t="str">
            <v/>
          </cell>
          <cell r="L13" t="str">
            <v>X</v>
          </cell>
          <cell r="M13" t="str">
            <v>X</v>
          </cell>
        </row>
        <row r="14">
          <cell r="D14" t="str">
            <v>Projects Located Within or Directly Adjacent to, or Discharging Directly to Environmentally Sensitive Area</v>
          </cell>
          <cell r="E14" t="str">
            <v>X</v>
          </cell>
          <cell r="F14" t="str">
            <v>X</v>
          </cell>
          <cell r="G14" t="str">
            <v>X</v>
          </cell>
          <cell r="H14" t="str">
            <v/>
          </cell>
          <cell r="I14" t="str">
            <v>X</v>
          </cell>
          <cell r="J14" t="str">
            <v>X</v>
          </cell>
          <cell r="K14" t="str">
            <v/>
          </cell>
          <cell r="L14" t="str">
            <v>X</v>
          </cell>
          <cell r="M14" t="str">
            <v>X</v>
          </cell>
          <cell r="P14" t="str">
            <v>Calleguas Creek watershed above Potrero Rd (Calleguas Creek)</v>
          </cell>
          <cell r="Q14" t="str">
            <v>Bacteria, Salts, Trash, Metals, Nutrients, Pesticides, PCBs, Sediment</v>
          </cell>
        </row>
        <row r="15">
          <cell r="D15" t="str">
            <v>Industrial</v>
          </cell>
          <cell r="E15" t="str">
            <v>X</v>
          </cell>
          <cell r="F15" t="str">
            <v>X</v>
          </cell>
          <cell r="G15" t="str">
            <v>X</v>
          </cell>
          <cell r="H15" t="str">
            <v>X</v>
          </cell>
          <cell r="I15" t="str">
            <v>X</v>
          </cell>
          <cell r="J15" t="str">
            <v>X</v>
          </cell>
          <cell r="K15" t="str">
            <v>X</v>
          </cell>
          <cell r="L15" t="str">
            <v>X</v>
          </cell>
          <cell r="M15" t="str">
            <v>X</v>
          </cell>
          <cell r="P15" t="str">
            <v>Calleguas Creek below Potrero Rd. and Mugu Lagoon (Calleguas Creek)</v>
          </cell>
          <cell r="Q15" t="str">
            <v>Bacteria, Metals, Nutrients, Pesticides, PCBs, Sediment</v>
          </cell>
        </row>
        <row r="16">
          <cell r="D16" t="str">
            <v>Street, road, or highway</v>
          </cell>
          <cell r="E16" t="str">
            <v>X</v>
          </cell>
          <cell r="F16" t="str">
            <v/>
          </cell>
          <cell r="G16" t="str">
            <v>X</v>
          </cell>
          <cell r="H16" t="str">
            <v/>
          </cell>
          <cell r="I16" t="str">
            <v>X</v>
          </cell>
          <cell r="J16" t="str">
            <v>X</v>
          </cell>
          <cell r="K16" t="str">
            <v/>
          </cell>
          <cell r="L16" t="str">
            <v/>
          </cell>
          <cell r="M16" t="str">
            <v>X</v>
          </cell>
          <cell r="P16" t="str">
            <v>Direct Drains to Mugu Lagoon (Calleguas Creek)</v>
          </cell>
          <cell r="Q16" t="str">
            <v>Pesticides, PCBs, Sediment, Nutrients</v>
          </cell>
        </row>
        <row r="17">
          <cell r="P17" t="str">
            <v>Revolon Slough &amp; Beardsley Wash (Calleguas Creek)</v>
          </cell>
          <cell r="Q17" t="str">
            <v>Bacteria, Salts, Trash, Metals, Selenium, Nutrients, Pesticides, PCBs, Sediment</v>
          </cell>
        </row>
        <row r="18">
          <cell r="P18" t="str">
            <v>Lake Sherwood (Malibu Creek)</v>
          </cell>
          <cell r="Q18" t="str">
            <v>Mercury, Nutrients</v>
          </cell>
        </row>
        <row r="19">
          <cell r="P19" t="str">
            <v>Lindero and Medea Creek (Malibu Creek)</v>
          </cell>
          <cell r="Q19" t="str">
            <v>Bacteria, Trash, Nutrients, Selenium, Sediment</v>
          </cell>
        </row>
        <row r="20">
          <cell r="P20" t="str">
            <v>Malibu Creek (Malibu Creek)</v>
          </cell>
          <cell r="Q20" t="str">
            <v>Bacteria, Trash, Nutrients, Selenium, Sulfates, Sediment</v>
          </cell>
        </row>
        <row r="21">
          <cell r="P21" t="str">
            <v>Malibu Lagoon and Beaches (Malibu Creek)</v>
          </cell>
          <cell r="Q21" t="str">
            <v>Bacteria, Trash, Nutrients, Pesticides</v>
          </cell>
        </row>
        <row r="22">
          <cell r="P22" t="str">
            <v>Triunfo Cyn Creek (Malibu Creek)</v>
          </cell>
          <cell r="Q22" t="str">
            <v>Bacteria, Trash, Nutrients, Metals</v>
          </cell>
        </row>
        <row r="23">
          <cell r="P23" t="str">
            <v>Westlake (Malibu Creek)</v>
          </cell>
          <cell r="Q23" t="str">
            <v>Lead, Nutrients</v>
          </cell>
        </row>
        <row r="24">
          <cell r="P24" t="str">
            <v>Pyramid Lake (Santa Clara)</v>
          </cell>
          <cell r="Q24" t="str">
            <v>Mercury</v>
          </cell>
        </row>
        <row r="25">
          <cell r="P25" t="str">
            <v>Lake Elizabeth, Munz Lake, Lake Hughes (Santa Clara)</v>
          </cell>
          <cell r="Q25" t="str">
            <v>Trash</v>
          </cell>
        </row>
        <row r="26">
          <cell r="P26" t="str">
            <v>Piru and Sespe Creek (Santa Clara)</v>
          </cell>
          <cell r="Q26" t="str">
            <v>Salts, pH</v>
          </cell>
        </row>
        <row r="27">
          <cell r="P27" t="str">
            <v>Santa Clara River (Santa Clara)</v>
          </cell>
          <cell r="Q27" t="str">
            <v>Salts, Bacteria, Nutrients, Toxicity</v>
          </cell>
        </row>
        <row r="28">
          <cell r="P28" t="str">
            <v>Santa Clara River Estuary (Santa Clara)</v>
          </cell>
          <cell r="Q28" t="str">
            <v>Bacteria, Pesticides</v>
          </cell>
        </row>
        <row r="29">
          <cell r="P29" t="str">
            <v>Beaches of Ventura County (Ventura Coastal)</v>
          </cell>
          <cell r="Q29" t="str">
            <v>Bacteria</v>
          </cell>
        </row>
        <row r="30">
          <cell r="P30" t="str">
            <v>McGrath Lake (Ventura Coastal)</v>
          </cell>
          <cell r="Q30" t="str">
            <v>Bacteria, Pesticides, PCBs, Sediment</v>
          </cell>
        </row>
        <row r="31">
          <cell r="P31" t="str">
            <v>Port Hueneme Harbor (Ventura Coastal)</v>
          </cell>
          <cell r="Q31" t="str">
            <v>Pesticides, PCBs</v>
          </cell>
        </row>
        <row r="32">
          <cell r="P32" t="str">
            <v>Ventura Harbor; Ventura Keys, Ventura Marina Jetties (Ventura Coastal)</v>
          </cell>
          <cell r="Q32" t="str">
            <v>Bacteria, Pesticides</v>
          </cell>
        </row>
        <row r="33">
          <cell r="P33" t="str">
            <v>Canada Larga and San Antonio Creek (Ventura River)</v>
          </cell>
          <cell r="Q33" t="str">
            <v>Bacteria, Nutrients, Salts</v>
          </cell>
        </row>
        <row r="34">
          <cell r="P34" t="str">
            <v>Lake Casitas (Ventura River)</v>
          </cell>
          <cell r="Q34" t="str">
            <v>Mercury</v>
          </cell>
        </row>
        <row r="35">
          <cell r="P35" t="str">
            <v>Ventura River (Ventura River)</v>
          </cell>
          <cell r="Q35" t="str">
            <v>Bacteria, Nutrients</v>
          </cell>
        </row>
        <row r="36">
          <cell r="P36" t="str">
            <v>Ventura River Estuary (Ventura River)</v>
          </cell>
          <cell r="Q36" t="str">
            <v>Bacteria, Nutrients, Trash</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
  <sheetViews>
    <sheetView tabSelected="1" view="pageBreakPreview" zoomScale="130" zoomScaleNormal="80" zoomScaleSheetLayoutView="130" workbookViewId="0">
      <selection activeCell="L7" sqref="L7"/>
    </sheetView>
  </sheetViews>
  <sheetFormatPr defaultColWidth="9.1796875" defaultRowHeight="14" x14ac:dyDescent="0.3"/>
  <cols>
    <col min="1" max="8" width="9.1796875" style="3"/>
    <col min="9" max="9" width="16" style="3" customWidth="1"/>
    <col min="10" max="16384" width="9.1796875" style="3"/>
  </cols>
  <sheetData>
    <row r="1" spans="1:9" ht="35.25" customHeight="1" x14ac:dyDescent="0.3">
      <c r="A1" s="184" t="s">
        <v>351</v>
      </c>
      <c r="B1" s="185"/>
      <c r="C1" s="185"/>
      <c r="D1" s="185"/>
      <c r="E1" s="185"/>
      <c r="F1" s="185"/>
      <c r="G1" s="185"/>
      <c r="H1" s="185"/>
      <c r="I1" s="185"/>
    </row>
    <row r="2" spans="1:9" ht="24" customHeight="1" x14ac:dyDescent="0.3">
      <c r="A2" s="186" t="s">
        <v>1</v>
      </c>
      <c r="B2" s="186"/>
      <c r="C2" s="186"/>
      <c r="D2" s="186"/>
      <c r="E2" s="186"/>
      <c r="F2" s="186"/>
      <c r="G2" s="186"/>
      <c r="H2" s="186"/>
      <c r="I2" s="186"/>
    </row>
    <row r="3" spans="1:9" ht="15.75" customHeight="1" x14ac:dyDescent="0.3">
      <c r="A3" s="99"/>
      <c r="B3" s="99"/>
      <c r="C3" s="99"/>
      <c r="D3" s="99"/>
      <c r="E3" s="99"/>
      <c r="F3" s="99"/>
      <c r="G3" s="99"/>
      <c r="H3" s="99"/>
      <c r="I3" s="99"/>
    </row>
    <row r="4" spans="1:9" ht="69" customHeight="1" x14ac:dyDescent="0.3">
      <c r="A4" s="187" t="s">
        <v>2</v>
      </c>
      <c r="B4" s="188"/>
      <c r="C4" s="188"/>
      <c r="D4" s="188"/>
      <c r="E4" s="188"/>
      <c r="F4" s="188"/>
      <c r="G4" s="188"/>
      <c r="H4" s="188"/>
      <c r="I4" s="188"/>
    </row>
    <row r="5" spans="1:9" ht="70.5" customHeight="1" x14ac:dyDescent="0.3">
      <c r="A5" s="187" t="s">
        <v>352</v>
      </c>
      <c r="B5" s="187"/>
      <c r="C5" s="187"/>
      <c r="D5" s="187"/>
      <c r="E5" s="187"/>
      <c r="F5" s="187"/>
      <c r="G5" s="187"/>
      <c r="H5" s="187"/>
      <c r="I5" s="187"/>
    </row>
    <row r="6" spans="1:9" ht="39" customHeight="1" x14ac:dyDescent="0.3">
      <c r="A6" s="187" t="s">
        <v>3</v>
      </c>
      <c r="B6" s="187"/>
      <c r="C6" s="187"/>
      <c r="D6" s="187"/>
      <c r="E6" s="187"/>
      <c r="F6" s="187"/>
      <c r="G6" s="187"/>
      <c r="H6" s="187"/>
      <c r="I6" s="187"/>
    </row>
    <row r="7" spans="1:9" ht="99.75" customHeight="1" x14ac:dyDescent="0.3">
      <c r="A7" s="187" t="s">
        <v>347</v>
      </c>
      <c r="B7" s="187"/>
      <c r="C7" s="187"/>
      <c r="D7" s="187"/>
      <c r="E7" s="187"/>
      <c r="F7" s="187"/>
      <c r="G7" s="187"/>
      <c r="H7" s="187"/>
      <c r="I7" s="187"/>
    </row>
  </sheetData>
  <sheetProtection algorithmName="SHA-512" hashValue="FrtBUQ2FFeTWQOT/oL2SNG9krIqQY5mdla8hCJTpbc0CdiZEVkEutE+poTTN4k9qReQhZ+Is8Fu99xt2lrLEqQ==" saltValue="l0sqwMWHKjfo+HL7sLcaAQ==" spinCount="100000" sheet="1" objects="1" scenarios="1"/>
  <mergeCells count="6">
    <mergeCell ref="A1:I1"/>
    <mergeCell ref="A2:I2"/>
    <mergeCell ref="A4:I4"/>
    <mergeCell ref="A7:I7"/>
    <mergeCell ref="A5:I5"/>
    <mergeCell ref="A6:I6"/>
  </mergeCells>
  <pageMargins left="0.7" right="0.7" top="0.75" bottom="0.75" header="0.3" footer="0.3"/>
  <pageSetup firstPageNumber="0" orientation="portrait" useFirstPageNumber="1" r:id="rId1"/>
  <headerFooter>
    <oddFooter>&amp;L&amp;"Times New Roman,Regular"January 2025&amp;R&amp;"Times New Roman,Regular"&amp;A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67"/>
  <sheetViews>
    <sheetView view="pageBreakPreview" zoomScaleNormal="100" zoomScaleSheetLayoutView="100" workbookViewId="0">
      <selection activeCell="S35" sqref="S35"/>
    </sheetView>
  </sheetViews>
  <sheetFormatPr defaultColWidth="9.1796875" defaultRowHeight="14" x14ac:dyDescent="0.3"/>
  <cols>
    <col min="1" max="1" width="14" style="3" customWidth="1"/>
    <col min="2" max="3" width="9.1796875" style="3"/>
    <col min="4" max="4" width="10.1796875" style="3" bestFit="1" customWidth="1"/>
    <col min="5" max="8" width="9.1796875" style="3"/>
    <col min="9" max="9" width="13" style="3" customWidth="1"/>
    <col min="10" max="16384" width="9.1796875" style="3"/>
  </cols>
  <sheetData>
    <row r="1" spans="1:9" x14ac:dyDescent="0.3">
      <c r="A1" s="22" t="s">
        <v>5</v>
      </c>
      <c r="B1" s="203" t="str">
        <f>'General Information'!A5</f>
        <v>[Insert Project Name in General Info.]</v>
      </c>
      <c r="C1" s="203"/>
      <c r="D1" s="203"/>
      <c r="E1" s="203"/>
      <c r="F1" s="203"/>
    </row>
    <row r="3" spans="1:9" x14ac:dyDescent="0.3">
      <c r="A3" s="4" t="s">
        <v>328</v>
      </c>
    </row>
    <row r="4" spans="1:9" x14ac:dyDescent="0.3">
      <c r="A4" s="4"/>
    </row>
    <row r="5" spans="1:9" ht="102" customHeight="1" x14ac:dyDescent="0.3">
      <c r="A5" s="387" t="s">
        <v>329</v>
      </c>
      <c r="B5" s="388"/>
      <c r="C5" s="388"/>
      <c r="D5" s="388"/>
      <c r="E5" s="388"/>
      <c r="F5" s="388"/>
      <c r="G5" s="388"/>
      <c r="H5" s="388"/>
      <c r="I5" s="388"/>
    </row>
    <row r="7" spans="1:9" x14ac:dyDescent="0.3">
      <c r="A7" s="389"/>
      <c r="B7" s="389"/>
      <c r="C7" s="389"/>
      <c r="D7" s="389"/>
      <c r="E7" s="389"/>
      <c r="F7" s="389"/>
      <c r="G7" s="389"/>
      <c r="H7" s="389"/>
      <c r="I7" s="122" t="s">
        <v>113</v>
      </c>
    </row>
    <row r="8" spans="1:9" ht="40.5" customHeight="1" x14ac:dyDescent="0.3">
      <c r="A8" s="198" t="s">
        <v>158</v>
      </c>
      <c r="B8" s="198"/>
      <c r="C8" s="198"/>
      <c r="D8" s="198"/>
      <c r="E8" s="198"/>
      <c r="F8" s="198"/>
      <c r="G8" s="198"/>
      <c r="H8" s="198"/>
      <c r="I8" s="20"/>
    </row>
    <row r="67" ht="30.25" customHeight="1" x14ac:dyDescent="0.3"/>
  </sheetData>
  <sheetProtection algorithmName="SHA-512" hashValue="mroeJdB/ShsEkWB21UkLrprHtm/bEtM4tbQiY/3IIDMhfcmu5AYEzzDgvwuG6xUUx7+tDFpJOBJ9fwLY8HjFow==" saltValue="i4BYAtfzXccFwW6r1N4SaQ==" spinCount="100000" sheet="1" objects="1" scenarios="1"/>
  <mergeCells count="4">
    <mergeCell ref="A5:I5"/>
    <mergeCell ref="B1:F1"/>
    <mergeCell ref="A8:H8"/>
    <mergeCell ref="A7:H7"/>
  </mergeCells>
  <conditionalFormatting sqref="I8">
    <cfRule type="expression" dxfId="3" priority="1" stopIfTrue="1">
      <formula>ISBLANK(I8)</formula>
    </cfRule>
  </conditionalFormatting>
  <dataValidations count="1">
    <dataValidation type="list" allowBlank="1" showInputMessage="1" showErrorMessage="1" sqref="I8" xr:uid="{00000000-0002-0000-0A00-000000000000}">
      <formula1>YN</formula1>
    </dataValidation>
  </dataValidations>
  <pageMargins left="0.7" right="0.7" top="0.75" bottom="0.75" header="0.3" footer="0.3"/>
  <pageSetup scale="98" firstPageNumber="19" orientation="landscape" useFirstPageNumber="1" r:id="rId1"/>
  <headerFooter>
    <oddFooter>&amp;L&amp;"Times New Roman,Regular"January 2025&amp;R&amp;"Times New Roman,Regular"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93"/>
  <sheetViews>
    <sheetView view="pageBreakPreview" zoomScaleNormal="100" zoomScaleSheetLayoutView="100" workbookViewId="0">
      <selection activeCell="T21" sqref="T21"/>
    </sheetView>
  </sheetViews>
  <sheetFormatPr defaultColWidth="9.1796875" defaultRowHeight="14" x14ac:dyDescent="0.3"/>
  <cols>
    <col min="1" max="1" width="32.453125" style="3" customWidth="1"/>
    <col min="2" max="2" width="7.453125" style="3" customWidth="1"/>
    <col min="3" max="4" width="6.1796875" style="3" customWidth="1"/>
    <col min="5" max="5" width="7.54296875" style="3" customWidth="1"/>
    <col min="6" max="6" width="9.1796875" style="3"/>
    <col min="7" max="7" width="6" style="3" customWidth="1"/>
    <col min="8" max="8" width="6.54296875" style="3" customWidth="1"/>
    <col min="9" max="9" width="6.1796875" style="3" customWidth="1"/>
    <col min="10" max="10" width="11.453125" style="3" customWidth="1"/>
    <col min="11" max="16384" width="9.1796875" style="3"/>
  </cols>
  <sheetData>
    <row r="1" spans="1:10" x14ac:dyDescent="0.3">
      <c r="A1" s="22" t="s">
        <v>5</v>
      </c>
      <c r="B1" s="203" t="str">
        <f>'General Information'!A5</f>
        <v>[Insert Project Name in General Info.]</v>
      </c>
      <c r="C1" s="203"/>
      <c r="D1" s="203"/>
      <c r="E1" s="203"/>
      <c r="F1" s="203"/>
      <c r="G1" s="6"/>
    </row>
    <row r="3" spans="1:10" x14ac:dyDescent="0.3">
      <c r="A3" s="4" t="s">
        <v>159</v>
      </c>
    </row>
    <row r="5" spans="1:10" ht="75" customHeight="1" x14ac:dyDescent="0.3">
      <c r="A5" s="280" t="s">
        <v>327</v>
      </c>
      <c r="B5" s="280"/>
      <c r="C5" s="280"/>
      <c r="D5" s="280"/>
      <c r="E5" s="280"/>
      <c r="F5" s="280"/>
      <c r="G5" s="280"/>
      <c r="H5" s="280"/>
      <c r="I5" s="280"/>
      <c r="J5" s="280"/>
    </row>
    <row r="6" spans="1:10" x14ac:dyDescent="0.3">
      <c r="A6" s="100"/>
      <c r="B6" s="100"/>
      <c r="C6" s="100"/>
      <c r="D6" s="100"/>
      <c r="E6" s="100"/>
      <c r="F6" s="100"/>
      <c r="G6" s="100"/>
      <c r="H6" s="100"/>
      <c r="I6" s="100"/>
    </row>
    <row r="7" spans="1:10" x14ac:dyDescent="0.3">
      <c r="A7" s="4" t="s">
        <v>160</v>
      </c>
    </row>
    <row r="8" spans="1:10" x14ac:dyDescent="0.3">
      <c r="A8" s="94" t="s">
        <v>20</v>
      </c>
      <c r="B8" s="410" t="s">
        <v>21</v>
      </c>
      <c r="C8" s="410"/>
    </row>
    <row r="9" spans="1:10" x14ac:dyDescent="0.3">
      <c r="A9" s="95" t="s">
        <v>23</v>
      </c>
      <c r="B9" s="411"/>
      <c r="C9" s="411"/>
    </row>
    <row r="10" spans="1:10" x14ac:dyDescent="0.3">
      <c r="A10" s="95" t="s">
        <v>161</v>
      </c>
      <c r="B10" s="411"/>
      <c r="C10" s="411"/>
    </row>
    <row r="11" spans="1:10" x14ac:dyDescent="0.3">
      <c r="A11" s="95" t="s">
        <v>162</v>
      </c>
      <c r="B11" s="411"/>
      <c r="C11" s="411"/>
    </row>
    <row r="12" spans="1:10" x14ac:dyDescent="0.3">
      <c r="A12" s="95" t="s">
        <v>163</v>
      </c>
      <c r="B12" s="411"/>
      <c r="C12" s="411"/>
    </row>
    <row r="13" spans="1:10" ht="28" x14ac:dyDescent="0.3">
      <c r="A13" s="107" t="s">
        <v>164</v>
      </c>
      <c r="B13" s="411"/>
      <c r="C13" s="411"/>
    </row>
    <row r="14" spans="1:10" x14ac:dyDescent="0.3">
      <c r="A14" s="95" t="s">
        <v>26</v>
      </c>
      <c r="B14" s="408">
        <f>IF(ISERROR($B$12-($B$13)),0,$B$12-($B$13))</f>
        <v>0</v>
      </c>
      <c r="C14" s="408"/>
    </row>
    <row r="15" spans="1:10" x14ac:dyDescent="0.3">
      <c r="A15" s="95" t="s">
        <v>22</v>
      </c>
      <c r="B15" s="412" t="str">
        <f>IF(ISERROR($B$14/$B$9),"",$B$14/$B$9)</f>
        <v/>
      </c>
      <c r="C15" s="412"/>
    </row>
    <row r="17" spans="1:10" x14ac:dyDescent="0.3">
      <c r="A17" s="4" t="s">
        <v>27</v>
      </c>
    </row>
    <row r="18" spans="1:10" ht="21.75" customHeight="1" x14ac:dyDescent="0.3">
      <c r="A18" s="236" t="s">
        <v>28</v>
      </c>
      <c r="B18" s="237"/>
      <c r="C18" s="237"/>
      <c r="D18" s="237"/>
      <c r="E18" s="237"/>
      <c r="F18" s="237"/>
      <c r="G18" s="237"/>
      <c r="H18" s="237"/>
      <c r="I18" s="237"/>
      <c r="J18" s="238"/>
    </row>
    <row r="19" spans="1:10" ht="60.65" customHeight="1" x14ac:dyDescent="0.3">
      <c r="A19" s="223"/>
      <c r="B19" s="224"/>
      <c r="C19" s="224"/>
      <c r="D19" s="224"/>
      <c r="E19" s="224"/>
      <c r="F19" s="224"/>
      <c r="G19" s="224"/>
      <c r="H19" s="224"/>
      <c r="I19" s="224"/>
      <c r="J19" s="225"/>
    </row>
    <row r="20" spans="1:10" ht="21.75" customHeight="1" x14ac:dyDescent="0.3">
      <c r="A20" s="236" t="s">
        <v>29</v>
      </c>
      <c r="B20" s="237"/>
      <c r="C20" s="237"/>
      <c r="D20" s="237"/>
      <c r="E20" s="237"/>
      <c r="F20" s="237"/>
      <c r="G20" s="237"/>
      <c r="H20" s="237"/>
      <c r="I20" s="237"/>
      <c r="J20" s="238"/>
    </row>
    <row r="21" spans="1:10" ht="60.65" customHeight="1" x14ac:dyDescent="0.3">
      <c r="A21" s="223"/>
      <c r="B21" s="224"/>
      <c r="C21" s="224"/>
      <c r="D21" s="224"/>
      <c r="E21" s="224"/>
      <c r="F21" s="224"/>
      <c r="G21" s="224"/>
      <c r="H21" s="224"/>
      <c r="I21" s="224"/>
      <c r="J21" s="225"/>
    </row>
    <row r="22" spans="1:10" ht="33.75" customHeight="1" x14ac:dyDescent="0.3">
      <c r="A22" s="242" t="s">
        <v>30</v>
      </c>
      <c r="B22" s="243"/>
      <c r="C22" s="243"/>
      <c r="D22" s="243"/>
      <c r="E22" s="243"/>
      <c r="F22" s="243"/>
      <c r="G22" s="243"/>
      <c r="H22" s="243"/>
      <c r="I22" s="243"/>
      <c r="J22" s="244"/>
    </row>
    <row r="23" spans="1:10" ht="60.65" customHeight="1" x14ac:dyDescent="0.3">
      <c r="A23" s="223"/>
      <c r="B23" s="224"/>
      <c r="C23" s="224"/>
      <c r="D23" s="224"/>
      <c r="E23" s="224"/>
      <c r="F23" s="224"/>
      <c r="G23" s="224"/>
      <c r="H23" s="224"/>
      <c r="I23" s="224"/>
      <c r="J23" s="225"/>
    </row>
    <row r="24" spans="1:10" ht="21.75" customHeight="1" x14ac:dyDescent="0.3">
      <c r="A24" s="236" t="s">
        <v>31</v>
      </c>
      <c r="B24" s="237"/>
      <c r="C24" s="237"/>
      <c r="D24" s="237"/>
      <c r="E24" s="237"/>
      <c r="F24" s="237"/>
      <c r="G24" s="237"/>
      <c r="H24" s="237"/>
      <c r="I24" s="237"/>
      <c r="J24" s="238"/>
    </row>
    <row r="25" spans="1:10" ht="60.65" customHeight="1" x14ac:dyDescent="0.3">
      <c r="A25" s="239"/>
      <c r="B25" s="240"/>
      <c r="C25" s="240"/>
      <c r="D25" s="240"/>
      <c r="E25" s="240"/>
      <c r="F25" s="240"/>
      <c r="G25" s="240"/>
      <c r="H25" s="240"/>
      <c r="I25" s="240"/>
      <c r="J25" s="241"/>
    </row>
    <row r="26" spans="1:10" x14ac:dyDescent="0.3">
      <c r="A26" s="210" t="s">
        <v>32</v>
      </c>
      <c r="B26" s="211"/>
      <c r="C26" s="211"/>
      <c r="D26" s="211"/>
      <c r="E26" s="211"/>
      <c r="F26" s="211"/>
      <c r="G26" s="211"/>
      <c r="H26" s="211"/>
      <c r="I26" s="211"/>
      <c r="J26" s="212"/>
    </row>
    <row r="27" spans="1:10" ht="21.75" customHeight="1" x14ac:dyDescent="0.3">
      <c r="A27" s="236" t="s">
        <v>34</v>
      </c>
      <c r="B27" s="237"/>
      <c r="C27" s="237"/>
      <c r="D27" s="237"/>
      <c r="E27" s="237"/>
      <c r="F27" s="237"/>
      <c r="G27" s="237"/>
      <c r="H27" s="237"/>
      <c r="I27" s="237"/>
      <c r="J27" s="238"/>
    </row>
    <row r="28" spans="1:10" ht="60.65" customHeight="1" x14ac:dyDescent="0.3">
      <c r="A28" s="239"/>
      <c r="B28" s="240"/>
      <c r="C28" s="240"/>
      <c r="D28" s="240"/>
      <c r="E28" s="240"/>
      <c r="F28" s="240"/>
      <c r="G28" s="240"/>
      <c r="H28" s="240"/>
      <c r="I28" s="240"/>
      <c r="J28" s="241"/>
    </row>
    <row r="29" spans="1:10" x14ac:dyDescent="0.3">
      <c r="A29" s="210" t="s">
        <v>165</v>
      </c>
      <c r="B29" s="211"/>
      <c r="C29" s="211"/>
      <c r="D29" s="211"/>
      <c r="E29" s="211"/>
      <c r="F29" s="211"/>
      <c r="G29" s="211"/>
      <c r="H29" s="211"/>
      <c r="I29" s="211"/>
      <c r="J29" s="212"/>
    </row>
    <row r="30" spans="1:10" x14ac:dyDescent="0.3">
      <c r="A30" s="49"/>
      <c r="B30" s="49"/>
      <c r="C30" s="49"/>
      <c r="D30" s="49"/>
      <c r="E30" s="49"/>
      <c r="F30" s="49"/>
      <c r="G30" s="49"/>
      <c r="H30" s="49"/>
      <c r="I30" s="49"/>
      <c r="J30" s="49"/>
    </row>
    <row r="31" spans="1:10" x14ac:dyDescent="0.3">
      <c r="A31" s="22" t="s">
        <v>5</v>
      </c>
      <c r="B31" s="374" t="str">
        <f>'General Information'!A5</f>
        <v>[Insert Project Name in General Info.]</v>
      </c>
      <c r="C31" s="374"/>
      <c r="D31" s="374"/>
      <c r="E31" s="374"/>
      <c r="F31" s="374"/>
      <c r="G31" s="6"/>
      <c r="H31" s="21"/>
    </row>
    <row r="32" spans="1:10" x14ac:dyDescent="0.3">
      <c r="A32" s="4"/>
      <c r="B32" s="21"/>
      <c r="C32" s="21"/>
      <c r="D32" s="21"/>
      <c r="E32" s="21"/>
      <c r="F32" s="21"/>
      <c r="G32" s="21"/>
      <c r="H32" s="21"/>
    </row>
    <row r="33" spans="1:10" x14ac:dyDescent="0.3">
      <c r="A33" s="4" t="s">
        <v>166</v>
      </c>
      <c r="B33" s="21"/>
      <c r="C33" s="21"/>
      <c r="D33" s="21"/>
      <c r="E33" s="21"/>
      <c r="F33" s="21"/>
      <c r="G33" s="21"/>
      <c r="H33" s="21"/>
    </row>
    <row r="34" spans="1:10" x14ac:dyDescent="0.3">
      <c r="A34" s="49"/>
      <c r="B34" s="49"/>
      <c r="C34" s="49"/>
      <c r="D34" s="49"/>
      <c r="E34" s="49"/>
      <c r="F34" s="49"/>
      <c r="G34" s="49"/>
      <c r="H34" s="49"/>
    </row>
    <row r="35" spans="1:10" ht="30.25" customHeight="1" x14ac:dyDescent="0.3">
      <c r="A35" s="220" t="s">
        <v>35</v>
      </c>
      <c r="B35" s="221"/>
      <c r="C35" s="221"/>
      <c r="D35" s="221"/>
      <c r="E35" s="221"/>
      <c r="F35" s="221"/>
      <c r="G35" s="221"/>
      <c r="H35" s="221"/>
      <c r="I35" s="221"/>
      <c r="J35" s="222"/>
    </row>
    <row r="36" spans="1:10" ht="73.400000000000006" customHeight="1" x14ac:dyDescent="0.3">
      <c r="A36" s="223"/>
      <c r="B36" s="224"/>
      <c r="C36" s="224"/>
      <c r="D36" s="224"/>
      <c r="E36" s="224"/>
      <c r="F36" s="224"/>
      <c r="G36" s="224"/>
      <c r="H36" s="224"/>
      <c r="I36" s="224"/>
      <c r="J36" s="225"/>
    </row>
    <row r="37" spans="1:10" ht="21.75" customHeight="1" x14ac:dyDescent="0.3">
      <c r="A37" s="220" t="s">
        <v>36</v>
      </c>
      <c r="B37" s="221"/>
      <c r="C37" s="221"/>
      <c r="D37" s="221"/>
      <c r="E37" s="221"/>
      <c r="F37" s="221"/>
      <c r="G37" s="221"/>
      <c r="H37" s="221"/>
      <c r="I37" s="221"/>
      <c r="J37" s="222"/>
    </row>
    <row r="38" spans="1:10" ht="59.9" customHeight="1" x14ac:dyDescent="0.3">
      <c r="A38" s="223"/>
      <c r="B38" s="224"/>
      <c r="C38" s="224"/>
      <c r="D38" s="224"/>
      <c r="E38" s="224"/>
      <c r="F38" s="224"/>
      <c r="G38" s="224"/>
      <c r="H38" s="224"/>
      <c r="I38" s="224"/>
      <c r="J38" s="225"/>
    </row>
    <row r="39" spans="1:10" ht="22.5" customHeight="1" x14ac:dyDescent="0.3">
      <c r="A39" s="226" t="s">
        <v>37</v>
      </c>
      <c r="B39" s="227"/>
      <c r="C39" s="227"/>
      <c r="D39" s="227"/>
      <c r="E39" s="227"/>
      <c r="F39" s="227"/>
      <c r="G39" s="227"/>
      <c r="H39" s="227"/>
      <c r="I39" s="227"/>
      <c r="J39" s="228"/>
    </row>
    <row r="40" spans="1:10" ht="59.9" customHeight="1" x14ac:dyDescent="0.3">
      <c r="A40" s="223"/>
      <c r="B40" s="224"/>
      <c r="C40" s="224"/>
      <c r="D40" s="224"/>
      <c r="E40" s="224"/>
      <c r="F40" s="224"/>
      <c r="G40" s="224"/>
      <c r="H40" s="224"/>
      <c r="I40" s="224"/>
      <c r="J40" s="225"/>
    </row>
    <row r="41" spans="1:10" x14ac:dyDescent="0.3">
      <c r="A41" s="6"/>
      <c r="B41" s="6"/>
      <c r="C41" s="6"/>
      <c r="D41" s="6"/>
      <c r="E41" s="6"/>
      <c r="F41" s="6"/>
      <c r="G41" s="6"/>
      <c r="H41" s="6"/>
      <c r="I41" s="6"/>
      <c r="J41" s="6"/>
    </row>
    <row r="42" spans="1:10" ht="21.75" customHeight="1" x14ac:dyDescent="0.3">
      <c r="A42" s="230" t="s">
        <v>361</v>
      </c>
      <c r="B42" s="231"/>
      <c r="C42" s="231"/>
      <c r="D42" s="231"/>
      <c r="E42" s="231"/>
      <c r="F42" s="231"/>
      <c r="G42" s="231"/>
      <c r="H42" s="231"/>
      <c r="I42" s="231"/>
      <c r="J42" s="232"/>
    </row>
    <row r="43" spans="1:10" x14ac:dyDescent="0.3">
      <c r="A43" s="229" t="s">
        <v>39</v>
      </c>
      <c r="B43" s="229"/>
      <c r="C43" s="229"/>
      <c r="D43" s="229"/>
      <c r="E43" s="229"/>
      <c r="F43" s="229"/>
      <c r="G43" s="229"/>
      <c r="H43" s="229"/>
      <c r="I43" s="229"/>
      <c r="J43" s="103" t="s">
        <v>18</v>
      </c>
    </row>
    <row r="44" spans="1:10" x14ac:dyDescent="0.3">
      <c r="A44" s="258" t="s">
        <v>40</v>
      </c>
      <c r="B44" s="258"/>
      <c r="C44" s="258"/>
      <c r="D44" s="258"/>
      <c r="E44" s="258"/>
      <c r="F44" s="258"/>
      <c r="G44" s="258"/>
      <c r="H44" s="258"/>
      <c r="I44" s="258"/>
      <c r="J44" s="31"/>
    </row>
    <row r="45" spans="1:10" x14ac:dyDescent="0.3">
      <c r="A45" s="258" t="s">
        <v>41</v>
      </c>
      <c r="B45" s="258"/>
      <c r="C45" s="258"/>
      <c r="D45" s="258"/>
      <c r="E45" s="258"/>
      <c r="F45" s="258"/>
      <c r="G45" s="258"/>
      <c r="H45" s="258"/>
      <c r="I45" s="258"/>
      <c r="J45" s="31"/>
    </row>
    <row r="46" spans="1:10" x14ac:dyDescent="0.3">
      <c r="A46" s="219" t="s">
        <v>42</v>
      </c>
      <c r="B46" s="219"/>
      <c r="C46" s="219"/>
      <c r="D46" s="219"/>
      <c r="E46" s="219"/>
      <c r="F46" s="219"/>
      <c r="G46" s="219"/>
      <c r="H46" s="219"/>
      <c r="I46" s="219"/>
      <c r="J46" s="31"/>
    </row>
    <row r="47" spans="1:10" x14ac:dyDescent="0.3">
      <c r="A47" s="219" t="s">
        <v>43</v>
      </c>
      <c r="B47" s="219"/>
      <c r="C47" s="219"/>
      <c r="D47" s="219"/>
      <c r="E47" s="219"/>
      <c r="F47" s="219"/>
      <c r="G47" s="219"/>
      <c r="H47" s="219"/>
      <c r="I47" s="219"/>
      <c r="J47" s="219"/>
    </row>
    <row r="48" spans="1:10" ht="59.25" customHeight="1" x14ac:dyDescent="0.3">
      <c r="A48" s="239" t="s">
        <v>363</v>
      </c>
      <c r="B48" s="240"/>
      <c r="C48" s="240"/>
      <c r="D48" s="240"/>
      <c r="E48" s="240"/>
      <c r="F48" s="240"/>
      <c r="G48" s="240"/>
      <c r="H48" s="240"/>
      <c r="I48" s="240"/>
      <c r="J48" s="241"/>
    </row>
    <row r="49" spans="1:10" ht="15" customHeight="1" x14ac:dyDescent="0.3">
      <c r="A49" s="405" t="s">
        <v>362</v>
      </c>
      <c r="B49" s="406"/>
      <c r="C49" s="406"/>
      <c r="D49" s="406"/>
      <c r="E49" s="406"/>
      <c r="F49" s="406"/>
      <c r="G49" s="406"/>
      <c r="H49" s="406"/>
      <c r="I49" s="406"/>
      <c r="J49" s="407"/>
    </row>
    <row r="51" spans="1:10" ht="14.5" x14ac:dyDescent="0.35">
      <c r="A51" s="22" t="s">
        <v>5</v>
      </c>
      <c r="B51" s="203" t="str">
        <f>'General Information'!A5</f>
        <v>[Insert Project Name in General Info.]</v>
      </c>
      <c r="C51" s="203"/>
      <c r="D51" s="203"/>
      <c r="E51" s="203"/>
      <c r="F51" s="203"/>
      <c r="G51" s="6"/>
      <c r="H51"/>
      <c r="I51"/>
      <c r="J51"/>
    </row>
    <row r="52" spans="1:10" ht="14.5" x14ac:dyDescent="0.35">
      <c r="A52" s="22"/>
      <c r="B52" s="113"/>
      <c r="C52" s="113"/>
      <c r="D52" s="113"/>
      <c r="E52" s="113"/>
      <c r="F52" s="113"/>
      <c r="G52" s="113"/>
      <c r="H52"/>
      <c r="I52"/>
      <c r="J52"/>
    </row>
    <row r="53" spans="1:10" ht="14.5" x14ac:dyDescent="0.35">
      <c r="A53" s="4" t="s">
        <v>167</v>
      </c>
      <c r="B53" s="113"/>
      <c r="C53" s="113"/>
      <c r="D53" s="113"/>
      <c r="E53" s="113"/>
      <c r="F53" s="113"/>
      <c r="G53" s="113"/>
      <c r="H53"/>
      <c r="I53"/>
      <c r="J53"/>
    </row>
    <row r="54" spans="1:10" ht="14.5" x14ac:dyDescent="0.35">
      <c r="A54" s="4"/>
      <c r="B54" s="113"/>
      <c r="C54" s="113"/>
      <c r="D54" s="113"/>
      <c r="E54" s="113"/>
      <c r="F54" s="113"/>
      <c r="G54" s="113"/>
      <c r="H54"/>
      <c r="I54"/>
      <c r="J54"/>
    </row>
    <row r="55" spans="1:10" ht="15.5" x14ac:dyDescent="0.35">
      <c r="A55" s="50" t="s">
        <v>168</v>
      </c>
      <c r="B55" s="113"/>
      <c r="C55" s="113"/>
      <c r="D55" s="113"/>
      <c r="E55" s="113"/>
      <c r="F55" s="113"/>
      <c r="G55" s="113"/>
      <c r="H55"/>
      <c r="I55"/>
      <c r="J55"/>
    </row>
    <row r="56" spans="1:10" ht="14.5" x14ac:dyDescent="0.35">
      <c r="A56" s="51"/>
      <c r="B56" s="113"/>
      <c r="C56" s="113"/>
      <c r="D56" s="113"/>
      <c r="E56" s="113"/>
      <c r="F56" s="113"/>
      <c r="G56" s="113"/>
      <c r="H56"/>
      <c r="I56"/>
      <c r="J56"/>
    </row>
    <row r="57" spans="1:10" x14ac:dyDescent="0.3">
      <c r="A57" s="4" t="s">
        <v>345</v>
      </c>
      <c r="B57" s="113"/>
    </row>
    <row r="58" spans="1:10" x14ac:dyDescent="0.3">
      <c r="A58" s="214" t="s">
        <v>46</v>
      </c>
      <c r="B58" s="216" t="s">
        <v>47</v>
      </c>
      <c r="C58" s="217"/>
      <c r="D58" s="217"/>
      <c r="E58" s="217"/>
      <c r="F58" s="217"/>
      <c r="G58" s="217"/>
      <c r="H58" s="217"/>
      <c r="I58" s="217"/>
      <c r="J58" s="218"/>
    </row>
    <row r="59" spans="1:10" ht="96" customHeight="1" x14ac:dyDescent="0.3">
      <c r="A59" s="215"/>
      <c r="B59" s="26" t="s">
        <v>48</v>
      </c>
      <c r="C59" s="26" t="s">
        <v>49</v>
      </c>
      <c r="D59" s="26" t="s">
        <v>50</v>
      </c>
      <c r="E59" s="26" t="s">
        <v>51</v>
      </c>
      <c r="F59" s="26" t="s">
        <v>52</v>
      </c>
      <c r="G59" s="26" t="s">
        <v>53</v>
      </c>
      <c r="H59" s="26" t="s">
        <v>54</v>
      </c>
      <c r="I59" s="26" t="s">
        <v>55</v>
      </c>
      <c r="J59" s="26" t="s">
        <v>56</v>
      </c>
    </row>
    <row r="60" spans="1:10" x14ac:dyDescent="0.3">
      <c r="A60" s="20"/>
      <c r="B60" s="119" t="str">
        <f>IF($A60="","",VLOOKUP($A60,POC,2,FALSE))</f>
        <v/>
      </c>
      <c r="C60" s="119" t="str">
        <f>IF($A60="","",VLOOKUP($A60,POC,3,FALSE))</f>
        <v/>
      </c>
      <c r="D60" s="119" t="str">
        <f>IF($A60="","",VLOOKUP($A60,POC,4,FALSE))</f>
        <v/>
      </c>
      <c r="E60" s="119" t="str">
        <f>IF($A60="","",VLOOKUP($A60,POC,5,FALSE))</f>
        <v/>
      </c>
      <c r="F60" s="119" t="str">
        <f>IF($A60="","",VLOOKUP($A60,POC,6,FALSE))</f>
        <v/>
      </c>
      <c r="G60" s="119" t="str">
        <f>IF($A60="","",VLOOKUP($A60,POC,7,FALSE))</f>
        <v/>
      </c>
      <c r="H60" s="119" t="str">
        <f>IF($A60="","",VLOOKUP($A60,POC,8,FALSE))</f>
        <v/>
      </c>
      <c r="I60" s="119" t="str">
        <f>IF($A60="","",VLOOKUP($A60,POC,9,FALSE))</f>
        <v/>
      </c>
      <c r="J60" s="119" t="str">
        <f>IF($A60="","",VLOOKUP($A60,POC,10,FALSE))</f>
        <v/>
      </c>
    </row>
    <row r="61" spans="1:10" x14ac:dyDescent="0.3">
      <c r="A61" s="20"/>
      <c r="B61" s="119" t="str">
        <f>IF($A61="","",VLOOKUP($A61,POC,2,FALSE))</f>
        <v/>
      </c>
      <c r="C61" s="119" t="str">
        <f>IF($A61="","",VLOOKUP($A61,POC,3,FALSE))</f>
        <v/>
      </c>
      <c r="D61" s="119" t="str">
        <f>IF($A61="","",VLOOKUP($A61,POC,4,FALSE))</f>
        <v/>
      </c>
      <c r="E61" s="119" t="str">
        <f>IF($A61="","",VLOOKUP($A61,POC,5,FALSE))</f>
        <v/>
      </c>
      <c r="F61" s="119" t="str">
        <f>IF($A61="","",VLOOKUP($A61,POC,6,FALSE))</f>
        <v/>
      </c>
      <c r="G61" s="119" t="str">
        <f>IF($A61="","",VLOOKUP($A61,POC,7,FALSE))</f>
        <v/>
      </c>
      <c r="H61" s="119" t="str">
        <f>IF($A61="","",VLOOKUP($A61,POC,8,FALSE))</f>
        <v/>
      </c>
      <c r="I61" s="119" t="str">
        <f>IF($A61="","",VLOOKUP($A61,POC,9,FALSE))</f>
        <v/>
      </c>
      <c r="J61" s="119" t="str">
        <f>IF($A61="","",VLOOKUP($A61,POC,10,FALSE))</f>
        <v/>
      </c>
    </row>
    <row r="62" spans="1:10" x14ac:dyDescent="0.3">
      <c r="A62" s="20"/>
      <c r="B62" s="119" t="str">
        <f>IF($A62="","",VLOOKUP($A62,POC,2,FALSE))</f>
        <v/>
      </c>
      <c r="C62" s="119" t="str">
        <f>IF($A62="","",VLOOKUP($A62,POC,3,FALSE))</f>
        <v/>
      </c>
      <c r="D62" s="119" t="str">
        <f>IF($A62="","",VLOOKUP($A62,POC,4,FALSE))</f>
        <v/>
      </c>
      <c r="E62" s="119" t="str">
        <f>IF($A62="","",VLOOKUP($A62,POC,5,FALSE))</f>
        <v/>
      </c>
      <c r="F62" s="119" t="str">
        <f>IF($A62="","",VLOOKUP($A62,POC,6,FALSE))</f>
        <v/>
      </c>
      <c r="G62" s="119" t="str">
        <f>IF($A62="","",VLOOKUP($A62,POC,7,FALSE))</f>
        <v/>
      </c>
      <c r="H62" s="119" t="str">
        <f>IF($A62="","",VLOOKUP($A62,POC,8,FALSE))</f>
        <v/>
      </c>
      <c r="I62" s="119" t="str">
        <f>IF($A62="","",VLOOKUP($A62,POC,9,FALSE))</f>
        <v/>
      </c>
      <c r="J62" s="119" t="str">
        <f>IF($A62="","",VLOOKUP($A62,POC,10,FALSE))</f>
        <v/>
      </c>
    </row>
    <row r="63" spans="1:10" x14ac:dyDescent="0.3">
      <c r="A63" s="20"/>
      <c r="B63" s="28"/>
      <c r="C63" s="28"/>
      <c r="D63" s="28"/>
      <c r="E63" s="28"/>
      <c r="F63" s="28"/>
      <c r="G63" s="28"/>
      <c r="H63" s="28"/>
      <c r="I63" s="28"/>
      <c r="J63" s="28"/>
    </row>
    <row r="64" spans="1:10" x14ac:dyDescent="0.3">
      <c r="A64" s="20"/>
      <c r="B64" s="28"/>
      <c r="C64" s="28"/>
      <c r="D64" s="28"/>
      <c r="E64" s="28"/>
      <c r="F64" s="28"/>
      <c r="G64" s="28"/>
      <c r="H64" s="28"/>
      <c r="I64" s="28"/>
      <c r="J64" s="28"/>
    </row>
    <row r="65" spans="1:10" x14ac:dyDescent="0.3">
      <c r="A65" s="52" t="s">
        <v>57</v>
      </c>
    </row>
    <row r="66" spans="1:10" x14ac:dyDescent="0.3">
      <c r="A66" s="53"/>
    </row>
    <row r="67" spans="1:10" x14ac:dyDescent="0.3">
      <c r="A67" s="4" t="s">
        <v>344</v>
      </c>
    </row>
    <row r="68" spans="1:10" ht="30" customHeight="1" x14ac:dyDescent="0.3">
      <c r="A68" s="254" t="s">
        <v>169</v>
      </c>
      <c r="B68" s="202"/>
      <c r="C68" s="202"/>
      <c r="D68" s="402" t="s">
        <v>170</v>
      </c>
      <c r="E68" s="403"/>
      <c r="F68" s="403"/>
      <c r="G68" s="403"/>
      <c r="H68" s="403"/>
      <c r="I68" s="404"/>
      <c r="J68" s="122" t="s">
        <v>59</v>
      </c>
    </row>
    <row r="69" spans="1:10" ht="53.25" customHeight="1" x14ac:dyDescent="0.3">
      <c r="A69" s="213"/>
      <c r="B69" s="213"/>
      <c r="C69" s="213"/>
      <c r="D69" s="220" t="str">
        <f>IF(ISERROR($A69), "", IF(ISERROR(VLOOKUP($A69,TMDLs,2,FALSE)),"",VLOOKUP($A69,TMDLs,2,FALSE)))</f>
        <v/>
      </c>
      <c r="E69" s="221"/>
      <c r="F69" s="221"/>
      <c r="G69" s="221"/>
      <c r="H69" s="221"/>
      <c r="I69" s="222"/>
      <c r="J69" s="105"/>
    </row>
    <row r="70" spans="1:10" ht="50.25" customHeight="1" x14ac:dyDescent="0.3">
      <c r="A70" s="213"/>
      <c r="B70" s="213"/>
      <c r="C70" s="213"/>
      <c r="D70" s="220" t="str">
        <f>IF(ISERROR($A70), "", IF(ISERROR(VLOOKUP($A70,TMDLs,2,FALSE)),"",VLOOKUP($A70,TMDLs,2,FALSE)))</f>
        <v/>
      </c>
      <c r="E70" s="221"/>
      <c r="F70" s="221"/>
      <c r="G70" s="221"/>
      <c r="H70" s="221"/>
      <c r="I70" s="222"/>
      <c r="J70" s="105"/>
    </row>
    <row r="71" spans="1:10" x14ac:dyDescent="0.3">
      <c r="A71" s="395"/>
      <c r="B71" s="396"/>
      <c r="C71" s="397"/>
      <c r="D71" s="398"/>
      <c r="E71" s="399"/>
      <c r="F71" s="399"/>
      <c r="G71" s="399"/>
      <c r="H71" s="399"/>
      <c r="I71" s="400"/>
      <c r="J71" s="105"/>
    </row>
    <row r="73" spans="1:10" ht="15" customHeight="1" x14ac:dyDescent="0.35">
      <c r="A73" s="22" t="s">
        <v>5</v>
      </c>
      <c r="B73" s="203" t="str">
        <f>'General Information'!A5</f>
        <v>[Insert Project Name in General Info.]</v>
      </c>
      <c r="C73" s="203"/>
      <c r="D73" s="203"/>
      <c r="E73" s="203"/>
      <c r="F73" s="203"/>
      <c r="G73" s="6"/>
      <c r="I73"/>
      <c r="J73"/>
    </row>
    <row r="74" spans="1:10" ht="14.5" x14ac:dyDescent="0.35">
      <c r="A74"/>
    </row>
    <row r="75" spans="1:10" x14ac:dyDescent="0.3">
      <c r="A75" s="4" t="s">
        <v>171</v>
      </c>
    </row>
    <row r="76" spans="1:10" ht="14.5" x14ac:dyDescent="0.35">
      <c r="A76"/>
    </row>
    <row r="77" spans="1:10" ht="84" customHeight="1" x14ac:dyDescent="0.3">
      <c r="A77" s="280" t="s">
        <v>326</v>
      </c>
      <c r="B77" s="280"/>
      <c r="C77" s="280"/>
      <c r="D77" s="280"/>
      <c r="E77" s="280"/>
      <c r="F77" s="280"/>
      <c r="G77" s="280"/>
      <c r="H77" s="280"/>
      <c r="I77" s="280"/>
      <c r="J77" s="280"/>
    </row>
    <row r="78" spans="1:10" ht="15" customHeight="1" x14ac:dyDescent="0.3"/>
    <row r="79" spans="1:10" ht="28.5" customHeight="1" x14ac:dyDescent="0.3">
      <c r="A79" s="202" t="s">
        <v>172</v>
      </c>
      <c r="B79" s="202"/>
      <c r="C79" s="401" t="s">
        <v>63</v>
      </c>
      <c r="D79" s="401"/>
      <c r="E79" s="254" t="s">
        <v>173</v>
      </c>
      <c r="F79" s="254"/>
      <c r="G79" s="254"/>
      <c r="H79" s="254"/>
      <c r="I79" s="254"/>
      <c r="J79" s="254"/>
    </row>
    <row r="80" spans="1:10" ht="45.75" customHeight="1" x14ac:dyDescent="0.3">
      <c r="A80" s="391" t="s">
        <v>174</v>
      </c>
      <c r="B80" s="391"/>
      <c r="C80" s="392"/>
      <c r="D80" s="393"/>
      <c r="E80" s="394"/>
      <c r="F80" s="394"/>
      <c r="G80" s="394"/>
      <c r="H80" s="394"/>
      <c r="I80" s="394"/>
      <c r="J80" s="394"/>
    </row>
    <row r="81" spans="1:11" ht="45.75" customHeight="1" x14ac:dyDescent="0.3">
      <c r="A81" s="391" t="s">
        <v>175</v>
      </c>
      <c r="B81" s="391"/>
      <c r="C81" s="392"/>
      <c r="D81" s="393"/>
      <c r="E81" s="394"/>
      <c r="F81" s="394"/>
      <c r="G81" s="394"/>
      <c r="H81" s="394"/>
      <c r="I81" s="394"/>
      <c r="J81" s="394"/>
    </row>
    <row r="82" spans="1:11" ht="45.75" customHeight="1" x14ac:dyDescent="0.3">
      <c r="A82" s="391" t="s">
        <v>176</v>
      </c>
      <c r="B82" s="391"/>
      <c r="C82" s="392"/>
      <c r="D82" s="393"/>
      <c r="E82" s="394"/>
      <c r="F82" s="394"/>
      <c r="G82" s="394"/>
      <c r="H82" s="394"/>
      <c r="I82" s="394"/>
      <c r="J82" s="394"/>
    </row>
    <row r="83" spans="1:11" ht="45.75" customHeight="1" x14ac:dyDescent="0.3">
      <c r="A83" s="391" t="s">
        <v>177</v>
      </c>
      <c r="B83" s="391"/>
      <c r="C83" s="392"/>
      <c r="D83" s="393"/>
      <c r="E83" s="394"/>
      <c r="F83" s="394"/>
      <c r="G83" s="394"/>
      <c r="H83" s="394"/>
      <c r="I83" s="394"/>
      <c r="J83" s="394"/>
    </row>
    <row r="84" spans="1:11" ht="14.5" x14ac:dyDescent="0.35">
      <c r="A84" s="52" t="s">
        <v>178</v>
      </c>
      <c r="B84"/>
      <c r="C84"/>
      <c r="D84"/>
      <c r="E84"/>
      <c r="F84"/>
      <c r="G84"/>
      <c r="H84"/>
      <c r="I84"/>
      <c r="J84"/>
    </row>
    <row r="86" spans="1:11" ht="14.5" x14ac:dyDescent="0.35">
      <c r="A86" s="22" t="s">
        <v>5</v>
      </c>
      <c r="B86" s="203" t="str">
        <f>'General Information'!A5</f>
        <v>[Insert Project Name in General Info.]</v>
      </c>
      <c r="C86" s="203"/>
      <c r="D86" s="203"/>
      <c r="E86" s="203"/>
      <c r="F86" s="203"/>
      <c r="G86" s="6"/>
      <c r="H86"/>
      <c r="I86"/>
      <c r="J86"/>
      <c r="K86"/>
    </row>
    <row r="87" spans="1:11" ht="14.5" x14ac:dyDescent="0.35">
      <c r="A87"/>
      <c r="K87"/>
    </row>
    <row r="88" spans="1:11" ht="14.5" x14ac:dyDescent="0.35">
      <c r="A88" s="4" t="s">
        <v>179</v>
      </c>
      <c r="K88"/>
    </row>
    <row r="89" spans="1:11" ht="14.5" x14ac:dyDescent="0.35">
      <c r="A89"/>
      <c r="B89"/>
      <c r="C89"/>
      <c r="D89"/>
      <c r="E89"/>
      <c r="F89"/>
      <c r="G89"/>
      <c r="H89"/>
      <c r="I89"/>
      <c r="J89"/>
      <c r="K89"/>
    </row>
    <row r="90" spans="1:11" ht="14.5" x14ac:dyDescent="0.35">
      <c r="A90" s="230" t="s">
        <v>180</v>
      </c>
      <c r="B90" s="231"/>
      <c r="C90" s="231"/>
      <c r="D90" s="231"/>
      <c r="E90" s="231"/>
      <c r="F90" s="231"/>
      <c r="G90" s="231"/>
      <c r="H90" s="231"/>
      <c r="I90" s="232"/>
      <c r="J90" s="103" t="s">
        <v>113</v>
      </c>
      <c r="K90"/>
    </row>
    <row r="91" spans="1:11" ht="49.5" customHeight="1" x14ac:dyDescent="0.35">
      <c r="A91" s="199" t="s">
        <v>346</v>
      </c>
      <c r="B91" s="200"/>
      <c r="C91" s="200"/>
      <c r="D91" s="200"/>
      <c r="E91" s="200"/>
      <c r="F91" s="200"/>
      <c r="G91" s="200"/>
      <c r="H91" s="200"/>
      <c r="I91" s="201"/>
      <c r="J91" s="31"/>
      <c r="K91"/>
    </row>
    <row r="92" spans="1:11" ht="84" customHeight="1" x14ac:dyDescent="0.3">
      <c r="A92" s="390" t="s">
        <v>181</v>
      </c>
      <c r="B92" s="390"/>
      <c r="C92" s="390"/>
      <c r="D92" s="390"/>
      <c r="E92" s="390"/>
      <c r="F92" s="390"/>
      <c r="G92" s="390"/>
      <c r="H92" s="390"/>
      <c r="I92" s="390"/>
      <c r="J92" s="390"/>
    </row>
    <row r="93" spans="1:11" ht="34.5" customHeight="1" x14ac:dyDescent="0.3">
      <c r="A93" s="409" t="s">
        <v>182</v>
      </c>
      <c r="B93" s="409"/>
      <c r="C93" s="409"/>
      <c r="D93" s="409"/>
      <c r="E93" s="409"/>
      <c r="F93" s="409"/>
      <c r="G93" s="409"/>
      <c r="H93" s="409"/>
      <c r="I93" s="409"/>
      <c r="J93" s="409"/>
    </row>
  </sheetData>
  <sheetProtection algorithmName="SHA-512" hashValue="wDVzB3uxCQIipXhwRM0JdaQIo4Yp1t+T9eSsniJC6R/hz7CGBUjemj6ycJ1tdtOkMdSwHAqwq3m1ql93JFnb7g==" saltValue="HptMhDcz/LOZ792bwJYUFg==" spinCount="100000" sheet="1" objects="1" scenarios="1"/>
  <mergeCells count="70">
    <mergeCell ref="A93:J93"/>
    <mergeCell ref="A18:J18"/>
    <mergeCell ref="B1:F1"/>
    <mergeCell ref="B8:C8"/>
    <mergeCell ref="B9:C9"/>
    <mergeCell ref="B10:C10"/>
    <mergeCell ref="B11:C11"/>
    <mergeCell ref="B12:C12"/>
    <mergeCell ref="B15:C15"/>
    <mergeCell ref="B13:C13"/>
    <mergeCell ref="A5:J5"/>
    <mergeCell ref="A19:J19"/>
    <mergeCell ref="A20:J20"/>
    <mergeCell ref="A21:J21"/>
    <mergeCell ref="A22:J22"/>
    <mergeCell ref="A23:J23"/>
    <mergeCell ref="B14:C14"/>
    <mergeCell ref="A24:J24"/>
    <mergeCell ref="A25:J25"/>
    <mergeCell ref="A26:J26"/>
    <mergeCell ref="A27:J27"/>
    <mergeCell ref="A28:J28"/>
    <mergeCell ref="A29:J29"/>
    <mergeCell ref="B31:F31"/>
    <mergeCell ref="A35:J35"/>
    <mergeCell ref="A36:J36"/>
    <mergeCell ref="A37:J37"/>
    <mergeCell ref="A38:J38"/>
    <mergeCell ref="A39:J39"/>
    <mergeCell ref="A40:J40"/>
    <mergeCell ref="A42:J42"/>
    <mergeCell ref="A43:I43"/>
    <mergeCell ref="A44:I44"/>
    <mergeCell ref="A45:I45"/>
    <mergeCell ref="A46:I46"/>
    <mergeCell ref="B51:F51"/>
    <mergeCell ref="A47:J47"/>
    <mergeCell ref="A48:J48"/>
    <mergeCell ref="A49:J49"/>
    <mergeCell ref="A70:C70"/>
    <mergeCell ref="D70:I70"/>
    <mergeCell ref="A58:A59"/>
    <mergeCell ref="B58:J58"/>
    <mergeCell ref="A68:C68"/>
    <mergeCell ref="D68:I68"/>
    <mergeCell ref="A69:C69"/>
    <mergeCell ref="D69:I69"/>
    <mergeCell ref="C81:D81"/>
    <mergeCell ref="E81:J81"/>
    <mergeCell ref="A71:C71"/>
    <mergeCell ref="D71:I71"/>
    <mergeCell ref="A79:B79"/>
    <mergeCell ref="C79:D79"/>
    <mergeCell ref="E79:J79"/>
    <mergeCell ref="B73:F73"/>
    <mergeCell ref="A77:J77"/>
    <mergeCell ref="A80:B80"/>
    <mergeCell ref="C80:D80"/>
    <mergeCell ref="E80:J80"/>
    <mergeCell ref="A81:B81"/>
    <mergeCell ref="A92:J92"/>
    <mergeCell ref="A90:I90"/>
    <mergeCell ref="A91:I91"/>
    <mergeCell ref="B86:F86"/>
    <mergeCell ref="A82:B82"/>
    <mergeCell ref="C82:D82"/>
    <mergeCell ref="E82:J82"/>
    <mergeCell ref="A83:B83"/>
    <mergeCell ref="C83:D83"/>
    <mergeCell ref="E83:J83"/>
  </mergeCells>
  <conditionalFormatting sqref="A19 A21 A23 A25 A28 A36 A38 A40 J44:J46 A48 A60:J64 A69:I71 C80:C83 E80:E83">
    <cfRule type="expression" dxfId="2" priority="120" stopIfTrue="1">
      <formula>ISBLANK(A19)</formula>
    </cfRule>
  </conditionalFormatting>
  <conditionalFormatting sqref="B9:C14 J69:J71">
    <cfRule type="expression" dxfId="1" priority="121" stopIfTrue="1">
      <formula>ISBLANK(B9)</formula>
    </cfRule>
  </conditionalFormatting>
  <conditionalFormatting sqref="J91">
    <cfRule type="expression" dxfId="0" priority="73" stopIfTrue="1">
      <formula>ISBLANK($J$91)</formula>
    </cfRule>
  </conditionalFormatting>
  <dataValidations count="4">
    <dataValidation type="list" allowBlank="1" showInputMessage="1" showErrorMessage="1" sqref="J91" xr:uid="{00000000-0002-0000-0C00-000000000000}">
      <formula1>YN</formula1>
    </dataValidation>
    <dataValidation type="list" allowBlank="1" showInputMessage="1" showErrorMessage="1" sqref="C80:D83 J44:J46" xr:uid="{00000000-0002-0000-0C00-000001000000}">
      <formula1>YNNA</formula1>
    </dataValidation>
    <dataValidation type="list" allowBlank="1" showInputMessage="1" showErrorMessage="1" sqref="A60:A62" xr:uid="{00000000-0002-0000-0C00-000002000000}">
      <formula1>POCCat</formula1>
    </dataValidation>
    <dataValidation type="list" allowBlank="1" showInputMessage="1" showErrorMessage="1" sqref="A69:C70" xr:uid="{00000000-0002-0000-0C00-000003000000}">
      <formula1>RSW</formula1>
    </dataValidation>
  </dataValidations>
  <pageMargins left="0.55125000000000002" right="0.224583333333333" top="0.75" bottom="0.75" header="0.3" footer="0.3"/>
  <pageSetup scale="87" firstPageNumber="24" orientation="portrait" useFirstPageNumber="1" r:id="rId1"/>
  <headerFooter alignWithMargins="0">
    <oddFooter>&amp;L&amp;"Times New Roman,Regular"January 2025&amp;R&amp;"Times New Roman,Regular"
&amp;P</oddFooter>
  </headerFooter>
  <rowBreaks count="4" manualBreakCount="4">
    <brk id="30" max="16383" man="1"/>
    <brk id="50" max="16383" man="1"/>
    <brk id="72" max="16383" man="1"/>
    <brk id="85"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4"/>
  <sheetViews>
    <sheetView view="pageBreakPreview" zoomScaleNormal="100" zoomScaleSheetLayoutView="100" zoomScalePageLayoutView="80" workbookViewId="0">
      <selection activeCell="R8" sqref="R8"/>
    </sheetView>
  </sheetViews>
  <sheetFormatPr defaultColWidth="9.1796875" defaultRowHeight="14" x14ac:dyDescent="0.3"/>
  <cols>
    <col min="1" max="1" width="14.1796875" style="3" customWidth="1"/>
    <col min="2" max="8" width="9.1796875" style="3"/>
    <col min="9" max="9" width="13.81640625" style="3" customWidth="1"/>
    <col min="10" max="16384" width="9.1796875" style="3"/>
  </cols>
  <sheetData>
    <row r="1" spans="1:9" x14ac:dyDescent="0.3">
      <c r="A1" s="22" t="s">
        <v>5</v>
      </c>
      <c r="B1" s="203" t="str">
        <f>'General Information'!A5</f>
        <v>[Insert Project Name in General Info.]</v>
      </c>
      <c r="C1" s="203"/>
      <c r="D1" s="203"/>
      <c r="E1" s="203"/>
      <c r="F1" s="203"/>
    </row>
    <row r="3" spans="1:9" ht="20.5" x14ac:dyDescent="0.45">
      <c r="A3" s="182" t="s">
        <v>348</v>
      </c>
      <c r="B3" s="181"/>
      <c r="C3" s="181"/>
      <c r="D3" s="181"/>
      <c r="E3" s="181"/>
      <c r="F3" s="181"/>
    </row>
    <row r="5" spans="1:9" ht="259.25" customHeight="1" x14ac:dyDescent="0.3">
      <c r="A5" s="25"/>
      <c r="B5" s="414" t="s">
        <v>183</v>
      </c>
      <c r="C5" s="200"/>
      <c r="D5" s="200"/>
      <c r="E5" s="200"/>
      <c r="F5" s="200"/>
      <c r="G5" s="200"/>
      <c r="H5" s="200"/>
      <c r="I5" s="201"/>
    </row>
    <row r="6" spans="1:9" ht="40" customHeight="1" x14ac:dyDescent="0.3">
      <c r="A6" s="25"/>
      <c r="B6" s="415" t="s">
        <v>319</v>
      </c>
      <c r="C6" s="198"/>
      <c r="D6" s="198"/>
      <c r="E6" s="198"/>
      <c r="F6" s="198"/>
      <c r="G6" s="198"/>
      <c r="H6" s="198"/>
      <c r="I6" s="198"/>
    </row>
    <row r="7" spans="1:9" ht="34" customHeight="1" x14ac:dyDescent="0.3">
      <c r="A7" s="25"/>
      <c r="B7" s="416" t="s">
        <v>184</v>
      </c>
      <c r="C7" s="198"/>
      <c r="D7" s="198"/>
      <c r="E7" s="198"/>
      <c r="F7" s="198"/>
      <c r="G7" s="198"/>
      <c r="H7" s="198"/>
      <c r="I7" s="198"/>
    </row>
    <row r="8" spans="1:9" ht="31" customHeight="1" x14ac:dyDescent="0.3">
      <c r="A8" s="25"/>
      <c r="B8" s="417" t="s">
        <v>349</v>
      </c>
      <c r="C8" s="198"/>
      <c r="D8" s="198"/>
      <c r="E8" s="198"/>
      <c r="F8" s="198"/>
      <c r="G8" s="198"/>
      <c r="H8" s="198"/>
      <c r="I8" s="198"/>
    </row>
    <row r="9" spans="1:9" ht="133.5" customHeight="1" x14ac:dyDescent="0.3">
      <c r="A9" s="25"/>
      <c r="B9" s="417" t="s">
        <v>324</v>
      </c>
      <c r="C9" s="198"/>
      <c r="D9" s="198"/>
      <c r="E9" s="198"/>
      <c r="F9" s="198"/>
      <c r="G9" s="198"/>
      <c r="H9" s="198"/>
      <c r="I9" s="198"/>
    </row>
    <row r="10" spans="1:9" ht="46" customHeight="1" x14ac:dyDescent="0.3">
      <c r="A10" s="25"/>
      <c r="B10" s="413" t="s">
        <v>350</v>
      </c>
      <c r="C10" s="198"/>
      <c r="D10" s="198"/>
      <c r="E10" s="198"/>
      <c r="F10" s="198"/>
      <c r="G10" s="198"/>
      <c r="H10" s="198"/>
      <c r="I10" s="198"/>
    </row>
    <row r="11" spans="1:9" ht="51.75" customHeight="1" x14ac:dyDescent="0.3">
      <c r="A11" s="25"/>
      <c r="B11" s="413" t="s">
        <v>185</v>
      </c>
      <c r="C11" s="198"/>
      <c r="D11" s="198"/>
      <c r="E11" s="198"/>
      <c r="F11" s="198"/>
      <c r="G11" s="198"/>
      <c r="H11" s="198"/>
      <c r="I11" s="198"/>
    </row>
    <row r="12" spans="1:9" ht="36.75" customHeight="1" x14ac:dyDescent="0.3">
      <c r="A12" s="25"/>
      <c r="B12" s="413" t="s">
        <v>325</v>
      </c>
      <c r="C12" s="198"/>
      <c r="D12" s="198"/>
      <c r="E12" s="198"/>
      <c r="F12" s="198"/>
      <c r="G12" s="198"/>
      <c r="H12" s="198"/>
      <c r="I12" s="198"/>
    </row>
    <row r="13" spans="1:9" ht="36.75" customHeight="1" x14ac:dyDescent="0.3">
      <c r="A13" s="25" t="str">
        <f>IF('Step 5b'!B16="Y","Yes","")</f>
        <v/>
      </c>
      <c r="B13" s="254" t="s">
        <v>323</v>
      </c>
      <c r="C13" s="198"/>
      <c r="D13" s="198"/>
      <c r="E13" s="198"/>
      <c r="F13" s="198"/>
      <c r="G13" s="198"/>
      <c r="H13" s="198"/>
      <c r="I13" s="198"/>
    </row>
    <row r="14" spans="1:9" x14ac:dyDescent="0.3">
      <c r="B14" s="23"/>
    </row>
  </sheetData>
  <sheetProtection algorithmName="SHA-512" hashValue="Zm7OTdrYqPxZbhbCC5NyTTnIGifAv2pqT77DO7QO2kL4+N53RjxmTlN2koKVYTXxowmrqu5mErmyp2IHcE5YJg==" saltValue="LttloIGuE0SWbVn+pR+KXQ==" spinCount="100000" sheet="1" objects="1" scenarios="1"/>
  <mergeCells count="10">
    <mergeCell ref="B1:F1"/>
    <mergeCell ref="B13:I13"/>
    <mergeCell ref="B12:I12"/>
    <mergeCell ref="B5:I5"/>
    <mergeCell ref="B6:I6"/>
    <mergeCell ref="B7:I7"/>
    <mergeCell ref="B8:I8"/>
    <mergeCell ref="B9:I9"/>
    <mergeCell ref="B10:I10"/>
    <mergeCell ref="B11:I11"/>
  </mergeCells>
  <pageMargins left="0.7" right="0.7" top="0.75" bottom="0.75" header="0.3" footer="0.3"/>
  <pageSetup scale="91" orientation="portrait" r:id="rId1"/>
  <headerFooter>
    <oddFooter>&amp;L&amp;"Times New Roman,Regular"January 2025&amp;R&amp;"Times New Roman,Regular"Submittal List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43"/>
  <sheetViews>
    <sheetView zoomScaleNormal="100" workbookViewId="0">
      <selection activeCell="P15" sqref="P15"/>
    </sheetView>
  </sheetViews>
  <sheetFormatPr defaultRowHeight="14.5" x14ac:dyDescent="0.35"/>
  <cols>
    <col min="16" max="16" width="50.81640625" bestFit="1" customWidth="1"/>
    <col min="17" max="17" width="92.1796875" customWidth="1"/>
  </cols>
  <sheetData>
    <row r="1" spans="1:18" x14ac:dyDescent="0.35">
      <c r="A1" t="s">
        <v>186</v>
      </c>
      <c r="B1" t="s">
        <v>186</v>
      </c>
      <c r="D1" t="s">
        <v>187</v>
      </c>
      <c r="Q1" t="e">
        <f>IF('Step 1'!#REF!="Y","Yes",IF('Step 1'!#REF!="Y","Yes",IF('Step 1'!#REF!="Y","Yes",IF('Step 1'!H26="Y","Yes",IF('Step 1'!H27="Y","Yes",IF('Step 1'!H28="Y","Yes",""))))))</f>
        <v>#REF!</v>
      </c>
      <c r="R1" t="str">
        <f>IF('Step 2'!I29="Y","Yes",IF('Step 2'!I30="Y","Yes",IF('Step 2'!I31="Y","Yes","")))</f>
        <v/>
      </c>
    </row>
    <row r="2" spans="1:18" x14ac:dyDescent="0.35">
      <c r="A2" t="s">
        <v>25</v>
      </c>
      <c r="B2" t="s">
        <v>25</v>
      </c>
    </row>
    <row r="3" spans="1:18" x14ac:dyDescent="0.35">
      <c r="A3" t="s">
        <v>188</v>
      </c>
      <c r="D3" t="s">
        <v>189</v>
      </c>
    </row>
    <row r="6" spans="1:18" ht="58.5" x14ac:dyDescent="0.35">
      <c r="E6" s="26" t="s">
        <v>48</v>
      </c>
      <c r="F6" s="26" t="s">
        <v>49</v>
      </c>
      <c r="G6" s="26" t="s">
        <v>50</v>
      </c>
      <c r="H6" s="26" t="s">
        <v>51</v>
      </c>
      <c r="I6" s="26" t="s">
        <v>52</v>
      </c>
      <c r="J6" s="26" t="s">
        <v>53</v>
      </c>
      <c r="K6" s="26" t="s">
        <v>54</v>
      </c>
      <c r="L6" s="26" t="s">
        <v>55</v>
      </c>
      <c r="M6" s="26" t="s">
        <v>56</v>
      </c>
      <c r="P6" s="37"/>
    </row>
    <row r="7" spans="1:18" x14ac:dyDescent="0.35">
      <c r="D7" t="s">
        <v>190</v>
      </c>
      <c r="E7" s="36" t="s">
        <v>191</v>
      </c>
      <c r="F7" s="36" t="s">
        <v>191</v>
      </c>
      <c r="G7" s="36" t="s">
        <v>191</v>
      </c>
      <c r="H7" s="36" t="str">
        <f>""</f>
        <v/>
      </c>
      <c r="I7" s="36" t="s">
        <v>191</v>
      </c>
      <c r="J7" s="36" t="s">
        <v>191</v>
      </c>
      <c r="K7" s="36" t="str">
        <f>""</f>
        <v/>
      </c>
      <c r="L7" s="36" t="s">
        <v>191</v>
      </c>
      <c r="M7" s="36" t="s">
        <v>191</v>
      </c>
      <c r="P7" t="s">
        <v>192</v>
      </c>
      <c r="Q7" t="s">
        <v>55</v>
      </c>
    </row>
    <row r="8" spans="1:18" x14ac:dyDescent="0.35">
      <c r="D8" t="s">
        <v>193</v>
      </c>
      <c r="E8" s="36" t="str">
        <f>""</f>
        <v/>
      </c>
      <c r="F8" s="36" t="str">
        <f>""</f>
        <v/>
      </c>
      <c r="G8" s="36" t="s">
        <v>191</v>
      </c>
      <c r="H8" s="36" t="str">
        <f>""</f>
        <v/>
      </c>
      <c r="I8" s="36" t="str">
        <f>""</f>
        <v/>
      </c>
      <c r="J8" s="36" t="s">
        <v>191</v>
      </c>
      <c r="K8" s="36" t="str">
        <f>""</f>
        <v/>
      </c>
      <c r="L8" s="36" t="s">
        <v>191</v>
      </c>
      <c r="M8" s="36" t="s">
        <v>191</v>
      </c>
      <c r="P8" t="s">
        <v>194</v>
      </c>
      <c r="Q8" t="s">
        <v>195</v>
      </c>
    </row>
    <row r="9" spans="1:18" x14ac:dyDescent="0.35">
      <c r="D9" t="s">
        <v>196</v>
      </c>
      <c r="E9" s="36" t="str">
        <f>""</f>
        <v/>
      </c>
      <c r="F9" s="36" t="str">
        <f>""</f>
        <v/>
      </c>
      <c r="G9" s="36" t="s">
        <v>191</v>
      </c>
      <c r="H9" s="36" t="str">
        <f>""</f>
        <v/>
      </c>
      <c r="I9" s="36" t="str">
        <f>""</f>
        <v/>
      </c>
      <c r="J9" s="36" t="s">
        <v>191</v>
      </c>
      <c r="K9" s="36" t="str">
        <f>""</f>
        <v/>
      </c>
      <c r="L9" s="36" t="str">
        <f>""</f>
        <v/>
      </c>
      <c r="M9" s="36" t="s">
        <v>191</v>
      </c>
      <c r="P9" t="s">
        <v>197</v>
      </c>
      <c r="Q9" t="s">
        <v>55</v>
      </c>
    </row>
    <row r="10" spans="1:18" x14ac:dyDescent="0.35">
      <c r="D10" t="s">
        <v>198</v>
      </c>
      <c r="E10" s="36" t="str">
        <f>""</f>
        <v/>
      </c>
      <c r="F10" s="36" t="s">
        <v>191</v>
      </c>
      <c r="G10" s="36" t="str">
        <f>""</f>
        <v/>
      </c>
      <c r="H10" s="36" t="str">
        <f>""</f>
        <v/>
      </c>
      <c r="I10" s="36" t="s">
        <v>191</v>
      </c>
      <c r="J10" s="36" t="str">
        <f>""</f>
        <v/>
      </c>
      <c r="K10" s="36" t="s">
        <v>191</v>
      </c>
      <c r="L10" s="36" t="s">
        <v>191</v>
      </c>
      <c r="M10" s="36" t="s">
        <v>191</v>
      </c>
      <c r="P10" t="s">
        <v>199</v>
      </c>
      <c r="Q10" t="s">
        <v>200</v>
      </c>
    </row>
    <row r="11" spans="1:18" x14ac:dyDescent="0.35">
      <c r="D11" t="s">
        <v>201</v>
      </c>
      <c r="E11" s="36" t="s">
        <v>191</v>
      </c>
      <c r="F11" s="36" t="str">
        <f>""</f>
        <v/>
      </c>
      <c r="G11" s="36" t="s">
        <v>191</v>
      </c>
      <c r="H11" s="36" t="str">
        <f>""</f>
        <v/>
      </c>
      <c r="I11" s="36" t="s">
        <v>191</v>
      </c>
      <c r="J11" s="36" t="s">
        <v>191</v>
      </c>
      <c r="K11" s="36" t="str">
        <f>""</f>
        <v/>
      </c>
      <c r="L11" s="36" t="str">
        <f>""</f>
        <v/>
      </c>
      <c r="M11" s="36" t="s">
        <v>191</v>
      </c>
      <c r="P11" t="s">
        <v>202</v>
      </c>
      <c r="Q11" t="s">
        <v>203</v>
      </c>
    </row>
    <row r="12" spans="1:18" x14ac:dyDescent="0.35">
      <c r="D12" t="s">
        <v>204</v>
      </c>
      <c r="E12" s="36" t="s">
        <v>191</v>
      </c>
      <c r="F12" s="36" t="s">
        <v>191</v>
      </c>
      <c r="G12" s="36" t="str">
        <f>""</f>
        <v/>
      </c>
      <c r="H12" s="36" t="str">
        <f>""</f>
        <v/>
      </c>
      <c r="I12" s="36" t="s">
        <v>191</v>
      </c>
      <c r="J12" s="36" t="str">
        <f>""</f>
        <v/>
      </c>
      <c r="K12" s="36" t="str">
        <f>""</f>
        <v/>
      </c>
      <c r="L12" s="36" t="s">
        <v>191</v>
      </c>
      <c r="M12" s="36" t="s">
        <v>191</v>
      </c>
    </row>
    <row r="13" spans="1:18" x14ac:dyDescent="0.35">
      <c r="D13" t="s">
        <v>205</v>
      </c>
      <c r="E13" s="36" t="s">
        <v>191</v>
      </c>
      <c r="F13" s="36" t="s">
        <v>191</v>
      </c>
      <c r="G13" s="36" t="str">
        <f>""</f>
        <v/>
      </c>
      <c r="H13" s="36" t="str">
        <f>""</f>
        <v/>
      </c>
      <c r="I13" s="36" t="s">
        <v>191</v>
      </c>
      <c r="J13" s="36" t="str">
        <f>""</f>
        <v/>
      </c>
      <c r="K13" s="36" t="str">
        <f>""</f>
        <v/>
      </c>
      <c r="L13" s="36" t="s">
        <v>191</v>
      </c>
      <c r="M13" s="36" t="s">
        <v>191</v>
      </c>
    </row>
    <row r="14" spans="1:18" x14ac:dyDescent="0.35">
      <c r="D14" t="s">
        <v>206</v>
      </c>
      <c r="E14" s="36" t="s">
        <v>191</v>
      </c>
      <c r="F14" s="36" t="s">
        <v>191</v>
      </c>
      <c r="G14" s="36" t="s">
        <v>191</v>
      </c>
      <c r="H14" s="36" t="str">
        <f>""</f>
        <v/>
      </c>
      <c r="I14" s="36" t="s">
        <v>191</v>
      </c>
      <c r="J14" s="36" t="s">
        <v>191</v>
      </c>
      <c r="K14" s="36" t="str">
        <f>""</f>
        <v/>
      </c>
      <c r="L14" s="36" t="s">
        <v>191</v>
      </c>
      <c r="M14" s="36" t="s">
        <v>191</v>
      </c>
      <c r="P14" s="70" t="s">
        <v>207</v>
      </c>
      <c r="Q14" s="70" t="s">
        <v>208</v>
      </c>
    </row>
    <row r="15" spans="1:18" x14ac:dyDescent="0.35">
      <c r="D15" t="s">
        <v>209</v>
      </c>
      <c r="E15" s="36" t="s">
        <v>191</v>
      </c>
      <c r="F15" s="36" t="s">
        <v>191</v>
      </c>
      <c r="G15" s="36" t="s">
        <v>191</v>
      </c>
      <c r="H15" s="36" t="s">
        <v>191</v>
      </c>
      <c r="I15" s="36" t="s">
        <v>191</v>
      </c>
      <c r="J15" s="36" t="s">
        <v>191</v>
      </c>
      <c r="K15" s="36" t="s">
        <v>191</v>
      </c>
      <c r="L15" s="36" t="s">
        <v>191</v>
      </c>
      <c r="M15" s="36" t="s">
        <v>191</v>
      </c>
      <c r="P15" s="70" t="s">
        <v>210</v>
      </c>
      <c r="Q15" s="70" t="s">
        <v>211</v>
      </c>
    </row>
    <row r="16" spans="1:18" x14ac:dyDescent="0.35">
      <c r="D16" t="s">
        <v>212</v>
      </c>
      <c r="E16" s="36" t="s">
        <v>191</v>
      </c>
      <c r="F16" s="36" t="str">
        <f>""</f>
        <v/>
      </c>
      <c r="G16" s="36" t="s">
        <v>191</v>
      </c>
      <c r="H16" s="36" t="str">
        <f>""</f>
        <v/>
      </c>
      <c r="I16" s="36" t="s">
        <v>191</v>
      </c>
      <c r="J16" s="36" t="s">
        <v>191</v>
      </c>
      <c r="K16" s="36" t="str">
        <f>""</f>
        <v/>
      </c>
      <c r="L16" s="36" t="str">
        <f>""</f>
        <v/>
      </c>
      <c r="M16" s="36" t="s">
        <v>191</v>
      </c>
      <c r="P16" s="70" t="s">
        <v>213</v>
      </c>
      <c r="Q16" s="71" t="s">
        <v>214</v>
      </c>
    </row>
    <row r="17" spans="1:17" x14ac:dyDescent="0.35">
      <c r="E17" s="36"/>
      <c r="F17" s="36"/>
      <c r="G17" s="36"/>
      <c r="H17" s="36"/>
      <c r="I17" s="36"/>
      <c r="J17" s="36"/>
      <c r="K17" s="36"/>
      <c r="L17" s="36"/>
      <c r="M17" s="36"/>
      <c r="P17" s="71" t="s">
        <v>215</v>
      </c>
      <c r="Q17" s="70" t="s">
        <v>216</v>
      </c>
    </row>
    <row r="18" spans="1:17" x14ac:dyDescent="0.35">
      <c r="P18" s="72" t="s">
        <v>217</v>
      </c>
      <c r="Q18" s="96" t="s">
        <v>218</v>
      </c>
    </row>
    <row r="19" spans="1:17" x14ac:dyDescent="0.35">
      <c r="P19" s="71" t="s">
        <v>219</v>
      </c>
      <c r="Q19" s="71" t="s">
        <v>220</v>
      </c>
    </row>
    <row r="20" spans="1:17" x14ac:dyDescent="0.35">
      <c r="P20" s="71" t="s">
        <v>221</v>
      </c>
      <c r="Q20" s="71" t="s">
        <v>222</v>
      </c>
    </row>
    <row r="21" spans="1:17" x14ac:dyDescent="0.35">
      <c r="P21" s="72" t="s">
        <v>223</v>
      </c>
      <c r="Q21" s="73" t="s">
        <v>224</v>
      </c>
    </row>
    <row r="22" spans="1:17" x14ac:dyDescent="0.35">
      <c r="P22" s="71" t="s">
        <v>225</v>
      </c>
      <c r="Q22" s="73" t="s">
        <v>226</v>
      </c>
    </row>
    <row r="23" spans="1:17" x14ac:dyDescent="0.35">
      <c r="A23" t="s">
        <v>227</v>
      </c>
      <c r="B23" t="s">
        <v>228</v>
      </c>
      <c r="C23" t="s">
        <v>229</v>
      </c>
      <c r="D23" t="s">
        <v>230</v>
      </c>
      <c r="P23" s="72" t="s">
        <v>231</v>
      </c>
      <c r="Q23" s="96" t="s">
        <v>232</v>
      </c>
    </row>
    <row r="24" spans="1:17" x14ac:dyDescent="0.35">
      <c r="P24" s="72" t="s">
        <v>233</v>
      </c>
      <c r="Q24" s="74" t="s">
        <v>234</v>
      </c>
    </row>
    <row r="25" spans="1:17" x14ac:dyDescent="0.35">
      <c r="P25" s="71" t="s">
        <v>235</v>
      </c>
      <c r="Q25" s="71" t="s">
        <v>236</v>
      </c>
    </row>
    <row r="26" spans="1:17" x14ac:dyDescent="0.35">
      <c r="P26" s="74" t="s">
        <v>237</v>
      </c>
      <c r="Q26" s="74" t="s">
        <v>238</v>
      </c>
    </row>
    <row r="27" spans="1:17" x14ac:dyDescent="0.35">
      <c r="A27" t="s">
        <v>239</v>
      </c>
      <c r="B27" t="e">
        <f>IF('Step 1'!H11="Y","Yes",IF('Step 1'!H12="Y","Yes",IF('Step 1'!H13="Y","Yes",IF('Step 1'!#REF!="Y","Yes",IF('Step 1'!H14="Y","Yes",IF('Step 1'!H15="Y","Yes",IF('Step 1'!H8="Y","Yes",IF(Lists!Q1="Yes","Yes",""))))))))</f>
        <v>#REF!</v>
      </c>
      <c r="P27" s="72" t="s">
        <v>240</v>
      </c>
      <c r="Q27" s="74" t="s">
        <v>241</v>
      </c>
    </row>
    <row r="28" spans="1:17" x14ac:dyDescent="0.35">
      <c r="P28" s="71" t="s">
        <v>242</v>
      </c>
      <c r="Q28" s="73" t="s">
        <v>243</v>
      </c>
    </row>
    <row r="29" spans="1:17" x14ac:dyDescent="0.35">
      <c r="A29" t="s">
        <v>244</v>
      </c>
      <c r="P29" s="71" t="s">
        <v>245</v>
      </c>
      <c r="Q29" s="71" t="s">
        <v>246</v>
      </c>
    </row>
    <row r="30" spans="1:17" x14ac:dyDescent="0.35">
      <c r="P30" s="71" t="s">
        <v>247</v>
      </c>
      <c r="Q30" s="73" t="s">
        <v>248</v>
      </c>
    </row>
    <row r="31" spans="1:17" x14ac:dyDescent="0.35">
      <c r="P31" s="72" t="s">
        <v>249</v>
      </c>
      <c r="Q31" s="74" t="s">
        <v>250</v>
      </c>
    </row>
    <row r="32" spans="1:17" x14ac:dyDescent="0.35">
      <c r="A32" t="s">
        <v>251</v>
      </c>
      <c r="P32" s="71" t="s">
        <v>252</v>
      </c>
      <c r="Q32" s="73" t="s">
        <v>243</v>
      </c>
    </row>
    <row r="33" spans="1:17" x14ac:dyDescent="0.35">
      <c r="P33" s="72" t="s">
        <v>253</v>
      </c>
      <c r="Q33" s="72" t="s">
        <v>254</v>
      </c>
    </row>
    <row r="34" spans="1:17" x14ac:dyDescent="0.35">
      <c r="A34" t="s">
        <v>255</v>
      </c>
      <c r="P34" s="72" t="s">
        <v>256</v>
      </c>
      <c r="Q34" s="72" t="s">
        <v>234</v>
      </c>
    </row>
    <row r="35" spans="1:17" x14ac:dyDescent="0.35">
      <c r="P35" s="72" t="s">
        <v>257</v>
      </c>
      <c r="Q35" s="72" t="s">
        <v>258</v>
      </c>
    </row>
    <row r="36" spans="1:17" x14ac:dyDescent="0.35">
      <c r="P36" s="71" t="s">
        <v>259</v>
      </c>
      <c r="Q36" s="71" t="s">
        <v>260</v>
      </c>
    </row>
    <row r="37" spans="1:17" x14ac:dyDescent="0.35">
      <c r="A37" t="s">
        <v>261</v>
      </c>
    </row>
    <row r="38" spans="1:17" x14ac:dyDescent="0.35">
      <c r="A38" t="s">
        <v>262</v>
      </c>
    </row>
    <row r="39" spans="1:17" x14ac:dyDescent="0.35">
      <c r="A39" t="s">
        <v>263</v>
      </c>
    </row>
    <row r="43" spans="1:17" x14ac:dyDescent="0.35">
      <c r="A43" t="s">
        <v>264</v>
      </c>
    </row>
  </sheetData>
  <sheetProtection password="CC44" sheet="1"/>
  <pageMargins left="0.7" right="0.7" top="0.75" bottom="0.75" header="0.3" footer="0.3"/>
  <pageSetup scale="3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I36"/>
  <sheetViews>
    <sheetView view="pageBreakPreview" zoomScaleNormal="100" zoomScaleSheetLayoutView="100" workbookViewId="0">
      <selection activeCell="S20" sqref="S20"/>
    </sheetView>
  </sheetViews>
  <sheetFormatPr defaultColWidth="9.1796875" defaultRowHeight="14" x14ac:dyDescent="0.3"/>
  <cols>
    <col min="1" max="1" width="25.81640625" style="1" bestFit="1" customWidth="1"/>
    <col min="2" max="2" width="9.1796875" style="1"/>
    <col min="3" max="3" width="11.453125" style="1" customWidth="1"/>
    <col min="4" max="7" width="9.1796875" style="1"/>
    <col min="8" max="8" width="9" style="1" customWidth="1"/>
    <col min="9" max="16384" width="9.1796875" style="1"/>
  </cols>
  <sheetData>
    <row r="2" spans="1:9" ht="32.25" customHeight="1" x14ac:dyDescent="0.3">
      <c r="A2" s="193" t="s">
        <v>0</v>
      </c>
      <c r="B2" s="193"/>
      <c r="C2" s="193"/>
      <c r="D2" s="193"/>
      <c r="E2" s="193"/>
      <c r="F2" s="193"/>
      <c r="G2" s="193"/>
      <c r="H2" s="193"/>
      <c r="I2" s="166"/>
    </row>
    <row r="3" spans="1:9" x14ac:dyDescent="0.3">
      <c r="A3" s="190" t="s">
        <v>364</v>
      </c>
      <c r="B3" s="190"/>
      <c r="C3" s="190"/>
      <c r="D3" s="190"/>
      <c r="E3" s="190"/>
      <c r="F3" s="190"/>
      <c r="G3" s="190"/>
      <c r="H3" s="190"/>
      <c r="I3" s="2"/>
    </row>
    <row r="4" spans="1:9" x14ac:dyDescent="0.3">
      <c r="A4" s="170"/>
      <c r="B4" s="170"/>
      <c r="C4" s="170"/>
      <c r="D4" s="170"/>
      <c r="E4" s="170"/>
      <c r="F4" s="170"/>
      <c r="G4" s="170"/>
      <c r="H4" s="170"/>
      <c r="I4" s="2"/>
    </row>
    <row r="5" spans="1:9" ht="14.5" customHeight="1" x14ac:dyDescent="0.3">
      <c r="A5" s="196" t="str">
        <f>IF(B8="","[Insert Project Name in General Info.]",B8)</f>
        <v>[Insert Project Name in General Info.]</v>
      </c>
      <c r="B5" s="196"/>
      <c r="C5" s="196"/>
      <c r="D5" s="196"/>
      <c r="E5" s="196"/>
      <c r="F5" s="196"/>
      <c r="G5" s="196"/>
      <c r="H5" s="196"/>
    </row>
    <row r="6" spans="1:9" x14ac:dyDescent="0.3">
      <c r="C6" s="19" t="s">
        <v>4</v>
      </c>
      <c r="D6" s="171"/>
      <c r="E6" s="18"/>
      <c r="F6" s="18"/>
      <c r="G6" s="18"/>
      <c r="H6" s="18"/>
    </row>
    <row r="8" spans="1:9" x14ac:dyDescent="0.3">
      <c r="A8" s="57" t="s">
        <v>5</v>
      </c>
      <c r="B8" s="191"/>
      <c r="C8" s="192"/>
      <c r="D8" s="192"/>
      <c r="E8" s="192"/>
    </row>
    <row r="9" spans="1:9" x14ac:dyDescent="0.3">
      <c r="A9" s="57" t="s">
        <v>265</v>
      </c>
      <c r="B9" s="194"/>
      <c r="C9" s="194"/>
      <c r="D9" s="194"/>
      <c r="E9" s="194"/>
    </row>
    <row r="10" spans="1:9" x14ac:dyDescent="0.3">
      <c r="A10" s="2" t="s">
        <v>6</v>
      </c>
      <c r="B10" s="195"/>
      <c r="C10" s="195"/>
      <c r="D10" s="195"/>
      <c r="E10" s="195"/>
    </row>
    <row r="12" spans="1:9" x14ac:dyDescent="0.3">
      <c r="A12" s="2" t="s">
        <v>7</v>
      </c>
    </row>
    <row r="13" spans="1:9" x14ac:dyDescent="0.3">
      <c r="A13" s="1" t="s">
        <v>8</v>
      </c>
      <c r="B13" s="191"/>
      <c r="C13" s="192"/>
      <c r="D13" s="192"/>
      <c r="E13" s="192"/>
    </row>
    <row r="14" spans="1:9" x14ac:dyDescent="0.3">
      <c r="A14" s="1" t="s">
        <v>9</v>
      </c>
      <c r="B14" s="191"/>
      <c r="C14" s="192"/>
      <c r="D14" s="192"/>
      <c r="E14" s="192"/>
    </row>
    <row r="15" spans="1:9" x14ac:dyDescent="0.3">
      <c r="A15" s="1" t="s">
        <v>10</v>
      </c>
      <c r="B15" s="191"/>
      <c r="C15" s="192"/>
      <c r="D15" s="192"/>
      <c r="E15" s="192"/>
    </row>
    <row r="16" spans="1:9" x14ac:dyDescent="0.3">
      <c r="A16" s="1" t="s">
        <v>11</v>
      </c>
      <c r="B16" s="191"/>
      <c r="C16" s="192"/>
      <c r="D16" s="192"/>
      <c r="E16" s="192"/>
    </row>
    <row r="18" spans="1:5" x14ac:dyDescent="0.3">
      <c r="A18" s="2" t="s">
        <v>12</v>
      </c>
    </row>
    <row r="19" spans="1:5" x14ac:dyDescent="0.3">
      <c r="A19" s="1" t="s">
        <v>13</v>
      </c>
      <c r="B19" s="191"/>
      <c r="C19" s="192"/>
      <c r="D19" s="192"/>
      <c r="E19" s="192"/>
    </row>
    <row r="20" spans="1:5" x14ac:dyDescent="0.3">
      <c r="A20" s="1" t="s">
        <v>14</v>
      </c>
      <c r="B20" s="191"/>
      <c r="C20" s="192"/>
      <c r="D20" s="192"/>
      <c r="E20" s="192"/>
    </row>
    <row r="21" spans="1:5" x14ac:dyDescent="0.3">
      <c r="A21" s="1" t="s">
        <v>9</v>
      </c>
      <c r="B21" s="191"/>
      <c r="C21" s="192"/>
      <c r="D21" s="192"/>
      <c r="E21" s="192"/>
    </row>
    <row r="22" spans="1:5" x14ac:dyDescent="0.3">
      <c r="A22" s="1" t="s">
        <v>10</v>
      </c>
      <c r="B22" s="191"/>
      <c r="C22" s="192"/>
      <c r="D22" s="192"/>
      <c r="E22" s="192"/>
    </row>
    <row r="23" spans="1:5" x14ac:dyDescent="0.3">
      <c r="A23" s="1" t="s">
        <v>11</v>
      </c>
      <c r="B23" s="191"/>
      <c r="C23" s="192"/>
      <c r="D23" s="192"/>
      <c r="E23" s="192"/>
    </row>
    <row r="25" spans="1:5" x14ac:dyDescent="0.3">
      <c r="A25" s="57" t="s">
        <v>353</v>
      </c>
    </row>
    <row r="28" spans="1:5" ht="30" customHeight="1" x14ac:dyDescent="0.3">
      <c r="A28" s="57" t="s">
        <v>358</v>
      </c>
      <c r="B28" s="189"/>
      <c r="C28" s="189"/>
      <c r="D28" s="189"/>
      <c r="E28" s="189"/>
    </row>
    <row r="29" spans="1:5" x14ac:dyDescent="0.3">
      <c r="A29" s="167" t="s">
        <v>15</v>
      </c>
    </row>
    <row r="31" spans="1:5" ht="30" customHeight="1" x14ac:dyDescent="0.3">
      <c r="A31" s="57" t="s">
        <v>354</v>
      </c>
      <c r="B31" s="189"/>
      <c r="C31" s="189"/>
      <c r="D31" s="189"/>
      <c r="E31" s="189"/>
    </row>
    <row r="33" spans="1:8" ht="15.5" customHeight="1" x14ac:dyDescent="0.3">
      <c r="H33" s="168"/>
    </row>
    <row r="34" spans="1:8" ht="30" customHeight="1" x14ac:dyDescent="0.3">
      <c r="A34" s="57" t="s">
        <v>357</v>
      </c>
      <c r="B34" s="189"/>
      <c r="C34" s="189"/>
      <c r="D34" s="189"/>
      <c r="E34" s="189"/>
      <c r="F34" s="169"/>
      <c r="G34" s="169"/>
      <c r="H34" s="169"/>
    </row>
    <row r="35" spans="1:8" x14ac:dyDescent="0.3">
      <c r="A35" s="167" t="s">
        <v>355</v>
      </c>
      <c r="C35" s="169"/>
      <c r="D35" s="169"/>
      <c r="E35" s="169"/>
      <c r="F35" s="169"/>
      <c r="G35" s="169"/>
      <c r="H35" s="169"/>
    </row>
    <row r="36" spans="1:8" x14ac:dyDescent="0.3">
      <c r="A36" s="167" t="s">
        <v>356</v>
      </c>
    </row>
  </sheetData>
  <sheetProtection algorithmName="SHA-512" hashValue="rNqBQde12Ld2vVDGZbEmipfMAkGBmCFQ2GG/cuOTsJrtc0sGZKcuVZaUCO8kzZxG/mz0fkCIYdhZAXZQZeuHhA==" saltValue="dEsQNxtXb2ptEjFMtQKN6g==" spinCount="100000" sheet="1" objects="1" scenarios="1"/>
  <mergeCells count="18">
    <mergeCell ref="A2:H2"/>
    <mergeCell ref="B8:E8"/>
    <mergeCell ref="B9:E9"/>
    <mergeCell ref="B10:E10"/>
    <mergeCell ref="A5:H5"/>
    <mergeCell ref="B28:E28"/>
    <mergeCell ref="B31:E31"/>
    <mergeCell ref="B34:E34"/>
    <mergeCell ref="A3:H3"/>
    <mergeCell ref="B13:E13"/>
    <mergeCell ref="B14:E14"/>
    <mergeCell ref="B15:E15"/>
    <mergeCell ref="B16:E16"/>
    <mergeCell ref="B19:E19"/>
    <mergeCell ref="B20:E20"/>
    <mergeCell ref="B21:E21"/>
    <mergeCell ref="B22:E22"/>
    <mergeCell ref="B23:E23"/>
  </mergeCells>
  <conditionalFormatting sqref="B28">
    <cfRule type="expression" dxfId="60" priority="16" stopIfTrue="1">
      <formula>ISBLANK(B28)</formula>
    </cfRule>
  </conditionalFormatting>
  <conditionalFormatting sqref="B31">
    <cfRule type="expression" dxfId="59" priority="18" stopIfTrue="1">
      <formula>ISBLANK(B31)</formula>
    </cfRule>
  </conditionalFormatting>
  <conditionalFormatting sqref="B34">
    <cfRule type="expression" dxfId="58" priority="23" stopIfTrue="1">
      <formula>ISBLANK(B34)</formula>
    </cfRule>
  </conditionalFormatting>
  <conditionalFormatting sqref="B8:E10">
    <cfRule type="expression" dxfId="57" priority="2" stopIfTrue="1">
      <formula>ISBLANK(B8)</formula>
    </cfRule>
  </conditionalFormatting>
  <conditionalFormatting sqref="B13:E16">
    <cfRule type="expression" dxfId="56" priority="3" stopIfTrue="1">
      <formula>ISBLANK(B13)</formula>
    </cfRule>
  </conditionalFormatting>
  <conditionalFormatting sqref="B19:E23">
    <cfRule type="expression" dxfId="55" priority="4" stopIfTrue="1">
      <formula>ISBLANK(B19)</formula>
    </cfRule>
  </conditionalFormatting>
  <conditionalFormatting sqref="D6">
    <cfRule type="expression" dxfId="54" priority="1" stopIfTrue="1">
      <formula>ISBLANK($D$6)</formula>
    </cfRule>
  </conditionalFormatting>
  <pageMargins left="0.7" right="0.7" top="0.75" bottom="0.75" header="0.3" footer="0.3"/>
  <pageSetup scale="98" orientation="portrait" r:id="rId1"/>
  <headerFooter>
    <oddFooter xml:space="preserve">&amp;L&amp;"Times New Roman,Regular"January 2025&amp;R&amp;"Times New Roman,Regular"&amp;A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4"/>
  <sheetViews>
    <sheetView view="pageBreakPreview" topLeftCell="A15" zoomScaleNormal="100" zoomScaleSheetLayoutView="100" zoomScalePageLayoutView="110" workbookViewId="0">
      <selection activeCell="L34" sqref="L34"/>
    </sheetView>
  </sheetViews>
  <sheetFormatPr defaultColWidth="9.1796875" defaultRowHeight="14" x14ac:dyDescent="0.3"/>
  <cols>
    <col min="1" max="6" width="9.1796875" style="3"/>
    <col min="7" max="7" width="23.81640625" style="3" customWidth="1"/>
    <col min="8" max="8" width="10.81640625" style="3" customWidth="1"/>
    <col min="9" max="9" width="10.1796875" style="3" bestFit="1" customWidth="1"/>
    <col min="10" max="16384" width="9.1796875" style="3"/>
  </cols>
  <sheetData>
    <row r="1" spans="1:9" x14ac:dyDescent="0.3">
      <c r="A1" s="22" t="s">
        <v>5</v>
      </c>
      <c r="C1" s="203" t="str">
        <f>'General Information'!A5</f>
        <v>[Insert Project Name in General Info.]</v>
      </c>
      <c r="D1" s="203"/>
      <c r="E1" s="203"/>
      <c r="F1" s="203"/>
    </row>
    <row r="3" spans="1:9" x14ac:dyDescent="0.3">
      <c r="A3" s="4" t="s">
        <v>16</v>
      </c>
    </row>
    <row r="4" spans="1:9" ht="15" customHeight="1" x14ac:dyDescent="0.3"/>
    <row r="5" spans="1:9" ht="45.25" customHeight="1" x14ac:dyDescent="0.35">
      <c r="A5" s="207" t="s">
        <v>285</v>
      </c>
      <c r="B5" s="207"/>
      <c r="C5" s="207"/>
      <c r="D5" s="207"/>
      <c r="E5" s="207"/>
      <c r="F5" s="207"/>
      <c r="G5" s="207"/>
      <c r="H5" s="207"/>
      <c r="I5"/>
    </row>
    <row r="7" spans="1:9" x14ac:dyDescent="0.3">
      <c r="A7" s="208" t="s">
        <v>267</v>
      </c>
      <c r="B7" s="208"/>
      <c r="C7" s="208"/>
      <c r="D7" s="208"/>
      <c r="E7" s="208"/>
      <c r="F7" s="208"/>
      <c r="G7" s="208"/>
      <c r="H7" s="208"/>
    </row>
    <row r="8" spans="1:9" ht="57" customHeight="1" x14ac:dyDescent="0.3">
      <c r="A8" s="198" t="s">
        <v>276</v>
      </c>
      <c r="B8" s="198"/>
      <c r="C8" s="198"/>
      <c r="D8" s="198"/>
      <c r="E8" s="198"/>
      <c r="F8" s="198"/>
      <c r="G8" s="198"/>
      <c r="H8" s="31"/>
    </row>
    <row r="9" spans="1:9" x14ac:dyDescent="0.3">
      <c r="A9" s="208" t="s">
        <v>266</v>
      </c>
      <c r="B9" s="208"/>
      <c r="C9" s="208"/>
      <c r="D9" s="208"/>
      <c r="E9" s="208"/>
      <c r="F9" s="208"/>
      <c r="G9" s="208"/>
      <c r="H9" s="208"/>
    </row>
    <row r="10" spans="1:9" ht="20.25" customHeight="1" x14ac:dyDescent="0.3">
      <c r="A10" s="202" t="s">
        <v>17</v>
      </c>
      <c r="B10" s="202"/>
      <c r="C10" s="202"/>
      <c r="D10" s="202"/>
      <c r="E10" s="202"/>
      <c r="F10" s="202"/>
      <c r="G10" s="202"/>
      <c r="H10" s="108" t="s">
        <v>18</v>
      </c>
    </row>
    <row r="11" spans="1:9" ht="50.25" customHeight="1" x14ac:dyDescent="0.3">
      <c r="A11" s="198" t="s">
        <v>268</v>
      </c>
      <c r="B11" s="198"/>
      <c r="C11" s="198"/>
      <c r="D11" s="198"/>
      <c r="E11" s="198"/>
      <c r="F11" s="198"/>
      <c r="G11" s="198"/>
      <c r="H11" s="31"/>
    </row>
    <row r="12" spans="1:9" ht="36.75" customHeight="1" x14ac:dyDescent="0.3">
      <c r="A12" s="198" t="s">
        <v>269</v>
      </c>
      <c r="B12" s="198"/>
      <c r="C12" s="198"/>
      <c r="D12" s="198"/>
      <c r="E12" s="198"/>
      <c r="F12" s="198"/>
      <c r="G12" s="198"/>
      <c r="H12" s="31"/>
    </row>
    <row r="13" spans="1:9" ht="36" customHeight="1" x14ac:dyDescent="0.3">
      <c r="A13" s="198" t="s">
        <v>270</v>
      </c>
      <c r="B13" s="198"/>
      <c r="C13" s="198"/>
      <c r="D13" s="198"/>
      <c r="E13" s="198"/>
      <c r="F13" s="198"/>
      <c r="G13" s="198"/>
      <c r="H13" s="31"/>
    </row>
    <row r="14" spans="1:9" ht="50.25" customHeight="1" x14ac:dyDescent="0.3">
      <c r="A14" s="198" t="s">
        <v>271</v>
      </c>
      <c r="B14" s="198"/>
      <c r="C14" s="198"/>
      <c r="D14" s="198"/>
      <c r="E14" s="198"/>
      <c r="F14" s="198"/>
      <c r="G14" s="198"/>
      <c r="H14" s="31"/>
    </row>
    <row r="15" spans="1:9" ht="51.75" customHeight="1" x14ac:dyDescent="0.3">
      <c r="A15" s="198" t="s">
        <v>272</v>
      </c>
      <c r="B15" s="198"/>
      <c r="C15" s="198"/>
      <c r="D15" s="198"/>
      <c r="E15" s="198"/>
      <c r="F15" s="198"/>
      <c r="G15" s="198"/>
      <c r="H15" s="31"/>
    </row>
    <row r="16" spans="1:9" ht="49.25" customHeight="1" x14ac:dyDescent="0.3">
      <c r="A16" s="198" t="s">
        <v>273</v>
      </c>
      <c r="B16" s="198"/>
      <c r="C16" s="198"/>
      <c r="D16" s="198"/>
      <c r="E16" s="198"/>
      <c r="F16" s="198"/>
      <c r="G16" s="198"/>
      <c r="H16" s="31"/>
    </row>
    <row r="17" spans="1:8" ht="51" customHeight="1" x14ac:dyDescent="0.3">
      <c r="A17" s="198" t="s">
        <v>274</v>
      </c>
      <c r="B17" s="198"/>
      <c r="C17" s="198"/>
      <c r="D17" s="198"/>
      <c r="E17" s="198"/>
      <c r="F17" s="198"/>
      <c r="G17" s="198"/>
      <c r="H17" s="31"/>
    </row>
    <row r="18" spans="1:8" ht="102" customHeight="1" x14ac:dyDescent="0.3">
      <c r="A18" s="198" t="s">
        <v>275</v>
      </c>
      <c r="B18" s="198"/>
      <c r="C18" s="198"/>
      <c r="D18" s="198"/>
      <c r="E18" s="198"/>
      <c r="F18" s="198"/>
      <c r="G18" s="198"/>
      <c r="H18" s="31"/>
    </row>
    <row r="19" spans="1:8" ht="15.5" customHeight="1" x14ac:dyDescent="0.3">
      <c r="A19" s="100"/>
      <c r="B19" s="100"/>
      <c r="C19" s="165"/>
      <c r="D19" s="165"/>
      <c r="E19" s="165"/>
      <c r="F19" s="165"/>
      <c r="G19" s="100"/>
      <c r="H19" s="48"/>
    </row>
    <row r="20" spans="1:8" x14ac:dyDescent="0.3">
      <c r="A20" s="22" t="s">
        <v>5</v>
      </c>
      <c r="C20" s="203" t="str">
        <f>'General Information'!A5</f>
        <v>[Insert Project Name in General Info.]</v>
      </c>
      <c r="D20" s="203"/>
      <c r="E20" s="203"/>
      <c r="F20" s="203"/>
      <c r="G20" s="100"/>
      <c r="H20" s="48"/>
    </row>
    <row r="21" spans="1:8" x14ac:dyDescent="0.3">
      <c r="A21" s="22"/>
      <c r="C21" s="6"/>
      <c r="D21" s="6"/>
      <c r="E21" s="6"/>
      <c r="F21" s="6"/>
      <c r="G21" s="100"/>
      <c r="H21" s="48"/>
    </row>
    <row r="22" spans="1:8" ht="15" customHeight="1" x14ac:dyDescent="0.35">
      <c r="A22" s="205" t="s">
        <v>19</v>
      </c>
      <c r="B22" s="206"/>
      <c r="C22" s="206"/>
      <c r="D22" s="206"/>
      <c r="E22" s="206"/>
      <c r="F22" s="206"/>
      <c r="G22" s="206"/>
      <c r="H22" s="206"/>
    </row>
    <row r="23" spans="1:8" ht="15" customHeight="1" x14ac:dyDescent="0.35">
      <c r="A23" s="101"/>
      <c r="B23" s="102"/>
      <c r="C23" s="102"/>
      <c r="D23" s="102"/>
      <c r="E23" s="102"/>
      <c r="F23" s="102"/>
      <c r="G23" s="102"/>
      <c r="H23" s="102"/>
    </row>
    <row r="24" spans="1:8" ht="15" customHeight="1" x14ac:dyDescent="0.3">
      <c r="A24" s="204" t="s">
        <v>286</v>
      </c>
      <c r="B24" s="204"/>
      <c r="C24" s="204"/>
      <c r="D24" s="204"/>
      <c r="E24" s="204"/>
      <c r="F24" s="204"/>
      <c r="G24" s="204"/>
      <c r="H24" s="204"/>
    </row>
    <row r="25" spans="1:8" ht="20.25" customHeight="1" x14ac:dyDescent="0.3">
      <c r="A25" s="202" t="s">
        <v>17</v>
      </c>
      <c r="B25" s="202"/>
      <c r="C25" s="202"/>
      <c r="D25" s="202"/>
      <c r="E25" s="202"/>
      <c r="F25" s="202"/>
      <c r="G25" s="202"/>
      <c r="H25" s="108" t="s">
        <v>18</v>
      </c>
    </row>
    <row r="26" spans="1:8" ht="60.65" customHeight="1" x14ac:dyDescent="0.3">
      <c r="A26" s="199" t="s">
        <v>277</v>
      </c>
      <c r="B26" s="200"/>
      <c r="C26" s="200"/>
      <c r="D26" s="200"/>
      <c r="E26" s="200"/>
      <c r="F26" s="200"/>
      <c r="G26" s="201"/>
      <c r="H26" s="31"/>
    </row>
    <row r="27" spans="1:8" ht="61.25" customHeight="1" x14ac:dyDescent="0.3">
      <c r="A27" s="199" t="s">
        <v>278</v>
      </c>
      <c r="B27" s="200"/>
      <c r="C27" s="200"/>
      <c r="D27" s="200"/>
      <c r="E27" s="200"/>
      <c r="F27" s="200"/>
      <c r="G27" s="201"/>
      <c r="H27" s="31"/>
    </row>
    <row r="28" spans="1:8" ht="60" customHeight="1" x14ac:dyDescent="0.3">
      <c r="A28" s="199" t="s">
        <v>279</v>
      </c>
      <c r="B28" s="200"/>
      <c r="C28" s="200"/>
      <c r="D28" s="200"/>
      <c r="E28" s="200"/>
      <c r="F28" s="200"/>
      <c r="G28" s="201"/>
      <c r="H28" s="31"/>
    </row>
    <row r="29" spans="1:8" ht="47.4" customHeight="1" x14ac:dyDescent="0.3">
      <c r="A29" s="198" t="s">
        <v>280</v>
      </c>
      <c r="B29" s="198"/>
      <c r="C29" s="198"/>
      <c r="D29" s="198"/>
      <c r="E29" s="198"/>
      <c r="F29" s="198"/>
      <c r="G29" s="198"/>
      <c r="H29" s="31"/>
    </row>
    <row r="30" spans="1:8" ht="45" customHeight="1" x14ac:dyDescent="0.3">
      <c r="A30" s="198" t="s">
        <v>281</v>
      </c>
      <c r="B30" s="198"/>
      <c r="C30" s="198"/>
      <c r="D30" s="198"/>
      <c r="E30" s="198"/>
      <c r="F30" s="198"/>
      <c r="G30" s="198"/>
      <c r="H30" s="31"/>
    </row>
    <row r="31" spans="1:8" ht="57" customHeight="1" x14ac:dyDescent="0.3">
      <c r="A31" s="198" t="s">
        <v>282</v>
      </c>
      <c r="B31" s="198"/>
      <c r="C31" s="198"/>
      <c r="D31" s="198"/>
      <c r="E31" s="198"/>
      <c r="F31" s="198"/>
      <c r="G31" s="198"/>
      <c r="H31" s="31"/>
    </row>
    <row r="32" spans="1:8" ht="42.65" customHeight="1" x14ac:dyDescent="0.3">
      <c r="A32" s="198" t="s">
        <v>283</v>
      </c>
      <c r="B32" s="198"/>
      <c r="C32" s="198"/>
      <c r="D32" s="198"/>
      <c r="E32" s="198"/>
      <c r="F32" s="198"/>
      <c r="G32" s="198"/>
      <c r="H32" s="31"/>
    </row>
    <row r="33" spans="1:8" ht="104.5" customHeight="1" x14ac:dyDescent="0.3">
      <c r="A33" s="198" t="s">
        <v>284</v>
      </c>
      <c r="B33" s="198"/>
      <c r="C33" s="198"/>
      <c r="D33" s="198"/>
      <c r="E33" s="198"/>
      <c r="F33" s="198"/>
      <c r="G33" s="198"/>
      <c r="H33" s="31"/>
    </row>
    <row r="34" spans="1:8" ht="103.75" customHeight="1" x14ac:dyDescent="0.3">
      <c r="A34" s="197" t="s">
        <v>320</v>
      </c>
      <c r="B34" s="197"/>
      <c r="C34" s="197"/>
      <c r="D34" s="197"/>
      <c r="E34" s="197"/>
      <c r="F34" s="197"/>
      <c r="G34" s="197"/>
      <c r="H34" s="197"/>
    </row>
  </sheetData>
  <sheetProtection algorithmName="SHA-512" hashValue="8glH6bgg3uPELbpMcmFGl/OOFcwnOuNVe5IkRziYxNrHWqDCSyLbOaVrRazwqTRTKoB5cwd5mSOMDvMUIgBk1Q==" saltValue="H0ukEu6DFr5AJ7ZKpQl7cw==" spinCount="100000" sheet="1" objects="1" scenarios="1"/>
  <mergeCells count="27">
    <mergeCell ref="C1:F1"/>
    <mergeCell ref="A5:H5"/>
    <mergeCell ref="A10:G10"/>
    <mergeCell ref="A9:H9"/>
    <mergeCell ref="A11:G11"/>
    <mergeCell ref="A7:H7"/>
    <mergeCell ref="A8:G8"/>
    <mergeCell ref="A16:G16"/>
    <mergeCell ref="A17:G17"/>
    <mergeCell ref="A18:G18"/>
    <mergeCell ref="A12:G12"/>
    <mergeCell ref="A13:G13"/>
    <mergeCell ref="A14:G14"/>
    <mergeCell ref="A15:G15"/>
    <mergeCell ref="A28:G28"/>
    <mergeCell ref="A27:G27"/>
    <mergeCell ref="A25:G25"/>
    <mergeCell ref="A26:G26"/>
    <mergeCell ref="C20:F20"/>
    <mergeCell ref="A24:H24"/>
    <mergeCell ref="A22:H22"/>
    <mergeCell ref="A34:H34"/>
    <mergeCell ref="A29:G29"/>
    <mergeCell ref="A30:G30"/>
    <mergeCell ref="A31:G31"/>
    <mergeCell ref="A32:G32"/>
    <mergeCell ref="A33:G33"/>
  </mergeCells>
  <conditionalFormatting sqref="H8 H11:H18">
    <cfRule type="expression" dxfId="53" priority="5" stopIfTrue="1">
      <formula>ISBLANK(H8)</formula>
    </cfRule>
  </conditionalFormatting>
  <conditionalFormatting sqref="H26:H33">
    <cfRule type="expression" dxfId="52" priority="1" stopIfTrue="1">
      <formula>ISBLANK(H26)</formula>
    </cfRule>
  </conditionalFormatting>
  <dataValidations count="1">
    <dataValidation type="list" allowBlank="1" showInputMessage="1" showErrorMessage="1" sqref="H26:H33 H8 H11:H19" xr:uid="{00000000-0002-0000-0200-000000000000}">
      <formula1>YNNA</formula1>
    </dataValidation>
  </dataValidations>
  <pageMargins left="0.7" right="0.73499999999999999" top="0.75" bottom="0.75" header="0.3" footer="0.3"/>
  <pageSetup scale="95" fitToWidth="0" fitToHeight="0" orientation="portrait" useFirstPageNumber="1" r:id="rId1"/>
  <headerFooter>
    <oddFooter>&amp;L&amp;"Times New Roman,Regular"January 2025&amp;R&amp;"Times New Roman,Regular"&amp;P</oddFooter>
  </headerFooter>
  <rowBreaks count="1" manualBreakCount="1">
    <brk id="19"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6"/>
  <sheetViews>
    <sheetView view="pageBreakPreview" zoomScaleNormal="100" zoomScaleSheetLayoutView="100" workbookViewId="0">
      <selection activeCell="P51" sqref="P51"/>
    </sheetView>
  </sheetViews>
  <sheetFormatPr defaultColWidth="9.1796875" defaultRowHeight="14" x14ac:dyDescent="0.3"/>
  <cols>
    <col min="1" max="1" width="49.81640625" style="3" customWidth="1"/>
    <col min="2" max="2" width="10.453125" style="3" customWidth="1"/>
    <col min="3" max="3" width="5.1796875" style="3" customWidth="1"/>
    <col min="4" max="4" width="6.1796875" style="3" customWidth="1"/>
    <col min="5" max="5" width="9.1796875" style="3"/>
    <col min="6" max="7" width="4.81640625" style="3" customWidth="1"/>
    <col min="8" max="8" width="5.1796875" style="3" customWidth="1"/>
    <col min="9" max="9" width="12" style="3" customWidth="1"/>
    <col min="10" max="16384" width="9.1796875" style="3"/>
  </cols>
  <sheetData>
    <row r="1" spans="1:9" x14ac:dyDescent="0.3">
      <c r="A1" s="22" t="s">
        <v>5</v>
      </c>
      <c r="B1" s="209" t="str">
        <f>'General Information'!A5</f>
        <v>[Insert Project Name in General Info.]</v>
      </c>
      <c r="C1" s="209"/>
      <c r="D1" s="209"/>
      <c r="E1" s="209"/>
      <c r="F1" s="209"/>
      <c r="G1" s="209"/>
    </row>
    <row r="3" spans="1:9" x14ac:dyDescent="0.3">
      <c r="A3" s="4" t="s">
        <v>27</v>
      </c>
    </row>
    <row r="4" spans="1:9" ht="21.75" customHeight="1" x14ac:dyDescent="0.3">
      <c r="A4" s="236" t="s">
        <v>321</v>
      </c>
      <c r="B4" s="237"/>
      <c r="C4" s="237"/>
      <c r="D4" s="237"/>
      <c r="E4" s="237"/>
      <c r="F4" s="237"/>
      <c r="G4" s="237"/>
      <c r="H4" s="237"/>
      <c r="I4" s="238"/>
    </row>
    <row r="5" spans="1:9" ht="60.65" customHeight="1" x14ac:dyDescent="0.3">
      <c r="A5" s="223"/>
      <c r="B5" s="224"/>
      <c r="C5" s="224"/>
      <c r="D5" s="224"/>
      <c r="E5" s="224"/>
      <c r="F5" s="224"/>
      <c r="G5" s="224"/>
      <c r="H5" s="224"/>
      <c r="I5" s="225"/>
    </row>
    <row r="6" spans="1:9" ht="21.75" customHeight="1" x14ac:dyDescent="0.3">
      <c r="A6" s="236" t="s">
        <v>29</v>
      </c>
      <c r="B6" s="237"/>
      <c r="C6" s="237"/>
      <c r="D6" s="237"/>
      <c r="E6" s="237"/>
      <c r="F6" s="237"/>
      <c r="G6" s="237"/>
      <c r="H6" s="237"/>
      <c r="I6" s="238"/>
    </row>
    <row r="7" spans="1:9" ht="60.65" customHeight="1" x14ac:dyDescent="0.3">
      <c r="A7" s="223"/>
      <c r="B7" s="224"/>
      <c r="C7" s="224"/>
      <c r="D7" s="224"/>
      <c r="E7" s="224"/>
      <c r="F7" s="224"/>
      <c r="G7" s="224"/>
      <c r="H7" s="224"/>
      <c r="I7" s="225"/>
    </row>
    <row r="8" spans="1:9" ht="35.25" customHeight="1" x14ac:dyDescent="0.3">
      <c r="A8" s="242" t="s">
        <v>30</v>
      </c>
      <c r="B8" s="243"/>
      <c r="C8" s="243"/>
      <c r="D8" s="243"/>
      <c r="E8" s="243"/>
      <c r="F8" s="243"/>
      <c r="G8" s="243"/>
      <c r="H8" s="243"/>
      <c r="I8" s="244"/>
    </row>
    <row r="9" spans="1:9" ht="60.65" customHeight="1" x14ac:dyDescent="0.3">
      <c r="A9" s="223"/>
      <c r="B9" s="224"/>
      <c r="C9" s="224"/>
      <c r="D9" s="224"/>
      <c r="E9" s="224"/>
      <c r="F9" s="224"/>
      <c r="G9" s="224"/>
      <c r="H9" s="224"/>
      <c r="I9" s="225"/>
    </row>
    <row r="10" spans="1:9" ht="21.75" customHeight="1" x14ac:dyDescent="0.3">
      <c r="A10" s="236" t="s">
        <v>359</v>
      </c>
      <c r="B10" s="237"/>
      <c r="C10" s="237"/>
      <c r="D10" s="237"/>
      <c r="E10" s="237"/>
      <c r="F10" s="237"/>
      <c r="G10" s="237"/>
      <c r="H10" s="237"/>
      <c r="I10" s="238"/>
    </row>
    <row r="11" spans="1:9" ht="60.65" customHeight="1" x14ac:dyDescent="0.3">
      <c r="A11" s="255"/>
      <c r="B11" s="256"/>
      <c r="C11" s="256"/>
      <c r="D11" s="256"/>
      <c r="E11" s="256"/>
      <c r="F11" s="256"/>
      <c r="G11" s="256"/>
      <c r="H11" s="256"/>
      <c r="I11" s="257"/>
    </row>
    <row r="12" spans="1:9" x14ac:dyDescent="0.3">
      <c r="A12" s="233" t="s">
        <v>360</v>
      </c>
      <c r="B12" s="234"/>
      <c r="C12" s="234"/>
      <c r="D12" s="234"/>
      <c r="E12" s="234"/>
      <c r="F12" s="234"/>
      <c r="G12" s="234"/>
      <c r="H12" s="234"/>
      <c r="I12" s="235"/>
    </row>
    <row r="13" spans="1:9" x14ac:dyDescent="0.3">
      <c r="A13" s="183"/>
      <c r="B13" s="172"/>
      <c r="C13" s="172"/>
      <c r="D13" s="172"/>
      <c r="E13" s="172"/>
      <c r="F13" s="183"/>
      <c r="G13" s="183"/>
      <c r="H13" s="183"/>
      <c r="I13" s="183"/>
    </row>
    <row r="14" spans="1:9" x14ac:dyDescent="0.3">
      <c r="A14" s="22" t="s">
        <v>5</v>
      </c>
      <c r="B14" s="209" t="str">
        <f>'General Information'!A5</f>
        <v>[Insert Project Name in General Info.]</v>
      </c>
      <c r="C14" s="209"/>
      <c r="D14" s="209"/>
      <c r="E14" s="209"/>
      <c r="F14" s="209"/>
      <c r="G14" s="209"/>
      <c r="H14" s="49"/>
      <c r="I14" s="49"/>
    </row>
    <row r="15" spans="1:9" x14ac:dyDescent="0.3">
      <c r="A15" s="49"/>
      <c r="B15" s="49"/>
      <c r="C15" s="49"/>
      <c r="D15" s="49"/>
      <c r="E15" s="49"/>
      <c r="F15" s="49"/>
      <c r="G15" s="49"/>
      <c r="H15" s="49"/>
      <c r="I15" s="49"/>
    </row>
    <row r="16" spans="1:9" x14ac:dyDescent="0.3">
      <c r="A16" s="4" t="s">
        <v>33</v>
      </c>
      <c r="B16" s="49"/>
      <c r="C16" s="49"/>
      <c r="D16" s="49"/>
      <c r="E16" s="49"/>
      <c r="F16" s="49"/>
      <c r="G16" s="49"/>
      <c r="H16" s="49"/>
      <c r="I16" s="49"/>
    </row>
    <row r="17" spans="1:9" ht="21.75" customHeight="1" x14ac:dyDescent="0.3">
      <c r="A17" s="236" t="s">
        <v>34</v>
      </c>
      <c r="B17" s="237"/>
      <c r="C17" s="237"/>
      <c r="D17" s="237"/>
      <c r="E17" s="237"/>
      <c r="F17" s="237"/>
      <c r="G17" s="237"/>
      <c r="H17" s="237"/>
      <c r="I17" s="238"/>
    </row>
    <row r="18" spans="1:9" ht="60.65" customHeight="1" x14ac:dyDescent="0.3">
      <c r="A18" s="239"/>
      <c r="B18" s="240"/>
      <c r="C18" s="240"/>
      <c r="D18" s="240"/>
      <c r="E18" s="240"/>
      <c r="F18" s="240"/>
      <c r="G18" s="240"/>
      <c r="H18" s="240"/>
      <c r="I18" s="241"/>
    </row>
    <row r="19" spans="1:9" x14ac:dyDescent="0.3">
      <c r="A19" s="49"/>
      <c r="B19" s="49"/>
      <c r="C19" s="49"/>
      <c r="D19" s="49"/>
      <c r="E19" s="49"/>
      <c r="F19" s="49"/>
      <c r="G19" s="49"/>
      <c r="H19" s="49"/>
      <c r="I19" s="49"/>
    </row>
    <row r="20" spans="1:9" ht="30.25" customHeight="1" x14ac:dyDescent="0.3">
      <c r="A20" s="220" t="s">
        <v>35</v>
      </c>
      <c r="B20" s="221"/>
      <c r="C20" s="221"/>
      <c r="D20" s="221"/>
      <c r="E20" s="221"/>
      <c r="F20" s="221"/>
      <c r="G20" s="221"/>
      <c r="H20" s="221"/>
      <c r="I20" s="222"/>
    </row>
    <row r="21" spans="1:9" ht="73.400000000000006" customHeight="1" x14ac:dyDescent="0.3">
      <c r="A21" s="223"/>
      <c r="B21" s="224"/>
      <c r="C21" s="224"/>
      <c r="D21" s="224"/>
      <c r="E21" s="224"/>
      <c r="F21" s="224"/>
      <c r="G21" s="224"/>
      <c r="H21" s="224"/>
      <c r="I21" s="225"/>
    </row>
    <row r="22" spans="1:9" ht="21.75" customHeight="1" x14ac:dyDescent="0.3">
      <c r="A22" s="220" t="s">
        <v>36</v>
      </c>
      <c r="B22" s="221"/>
      <c r="C22" s="221"/>
      <c r="D22" s="221"/>
      <c r="E22" s="221"/>
      <c r="F22" s="221"/>
      <c r="G22" s="221"/>
      <c r="H22" s="221"/>
      <c r="I22" s="222"/>
    </row>
    <row r="23" spans="1:9" ht="59.9" customHeight="1" x14ac:dyDescent="0.3">
      <c r="A23" s="223"/>
      <c r="B23" s="224"/>
      <c r="C23" s="224"/>
      <c r="D23" s="224"/>
      <c r="E23" s="224"/>
      <c r="F23" s="224"/>
      <c r="G23" s="224"/>
      <c r="H23" s="224"/>
      <c r="I23" s="225"/>
    </row>
    <row r="24" spans="1:9" ht="22.5" customHeight="1" x14ac:dyDescent="0.3">
      <c r="A24" s="226" t="s">
        <v>37</v>
      </c>
      <c r="B24" s="227"/>
      <c r="C24" s="227"/>
      <c r="D24" s="227"/>
      <c r="E24" s="227"/>
      <c r="F24" s="227"/>
      <c r="G24" s="227"/>
      <c r="H24" s="227"/>
      <c r="I24" s="228"/>
    </row>
    <row r="25" spans="1:9" ht="59.9" customHeight="1" x14ac:dyDescent="0.3">
      <c r="A25" s="223"/>
      <c r="B25" s="224"/>
      <c r="C25" s="224"/>
      <c r="D25" s="224"/>
      <c r="E25" s="224"/>
      <c r="F25" s="224"/>
      <c r="G25" s="224"/>
      <c r="H25" s="224"/>
      <c r="I25" s="225"/>
    </row>
    <row r="26" spans="1:9" x14ac:dyDescent="0.3">
      <c r="A26" s="6"/>
      <c r="B26" s="6"/>
      <c r="C26" s="6"/>
      <c r="D26" s="6"/>
      <c r="E26" s="6"/>
      <c r="F26" s="6"/>
      <c r="G26" s="6"/>
      <c r="H26" s="6"/>
      <c r="I26" s="6"/>
    </row>
    <row r="27" spans="1:9" ht="21.75" customHeight="1" x14ac:dyDescent="0.3">
      <c r="A27" s="230" t="s">
        <v>38</v>
      </c>
      <c r="B27" s="231"/>
      <c r="C27" s="231"/>
      <c r="D27" s="231"/>
      <c r="E27" s="231"/>
      <c r="F27" s="231"/>
      <c r="G27" s="231"/>
      <c r="H27" s="231"/>
      <c r="I27" s="232"/>
    </row>
    <row r="28" spans="1:9" x14ac:dyDescent="0.3">
      <c r="A28" s="229" t="s">
        <v>39</v>
      </c>
      <c r="B28" s="229"/>
      <c r="C28" s="229"/>
      <c r="D28" s="229"/>
      <c r="E28" s="229"/>
      <c r="F28" s="229"/>
      <c r="G28" s="229"/>
      <c r="H28" s="229"/>
      <c r="I28" s="103" t="s">
        <v>18</v>
      </c>
    </row>
    <row r="29" spans="1:9" x14ac:dyDescent="0.3">
      <c r="A29" s="258" t="s">
        <v>40</v>
      </c>
      <c r="B29" s="258"/>
      <c r="C29" s="258"/>
      <c r="D29" s="258"/>
      <c r="E29" s="258"/>
      <c r="F29" s="258"/>
      <c r="G29" s="258"/>
      <c r="H29" s="258"/>
      <c r="I29" s="31"/>
    </row>
    <row r="30" spans="1:9" x14ac:dyDescent="0.3">
      <c r="A30" s="258" t="s">
        <v>41</v>
      </c>
      <c r="B30" s="258"/>
      <c r="C30" s="258"/>
      <c r="D30" s="258"/>
      <c r="E30" s="258"/>
      <c r="F30" s="258"/>
      <c r="G30" s="258"/>
      <c r="H30" s="258"/>
      <c r="I30" s="31"/>
    </row>
    <row r="31" spans="1:9" ht="15" customHeight="1" x14ac:dyDescent="0.3">
      <c r="A31" s="219" t="s">
        <v>42</v>
      </c>
      <c r="B31" s="219"/>
      <c r="C31" s="219"/>
      <c r="D31" s="219"/>
      <c r="E31" s="219"/>
      <c r="F31" s="219"/>
      <c r="G31" s="219"/>
      <c r="H31" s="219"/>
      <c r="I31" s="31"/>
    </row>
    <row r="32" spans="1:9" x14ac:dyDescent="0.3">
      <c r="A32" s="219" t="s">
        <v>43</v>
      </c>
      <c r="B32" s="219"/>
      <c r="C32" s="219"/>
      <c r="D32" s="219"/>
      <c r="E32" s="219"/>
      <c r="F32" s="219"/>
      <c r="G32" s="219"/>
      <c r="H32" s="219"/>
      <c r="I32" s="219"/>
    </row>
    <row r="33" spans="1:9" ht="59.25" customHeight="1" x14ac:dyDescent="0.3">
      <c r="A33" s="239"/>
      <c r="B33" s="240"/>
      <c r="C33" s="240"/>
      <c r="D33" s="240"/>
      <c r="E33" s="240"/>
      <c r="F33" s="240"/>
      <c r="G33" s="240"/>
      <c r="H33" s="240"/>
      <c r="I33" s="241"/>
    </row>
    <row r="34" spans="1:9" x14ac:dyDescent="0.3">
      <c r="A34" s="210" t="s">
        <v>44</v>
      </c>
      <c r="B34" s="211"/>
      <c r="C34" s="211"/>
      <c r="D34" s="211"/>
      <c r="E34" s="211"/>
      <c r="F34" s="211"/>
      <c r="G34" s="211"/>
      <c r="H34" s="211"/>
      <c r="I34" s="212"/>
    </row>
    <row r="36" spans="1:9" ht="14.5" x14ac:dyDescent="0.35">
      <c r="A36" s="22" t="s">
        <v>5</v>
      </c>
      <c r="B36" s="209" t="str">
        <f>'General Information'!A5</f>
        <v>[Insert Project Name in General Info.]</v>
      </c>
      <c r="C36" s="209"/>
      <c r="D36" s="209"/>
      <c r="E36" s="209"/>
      <c r="F36" s="209"/>
      <c r="G36" s="209"/>
      <c r="H36"/>
      <c r="I36"/>
    </row>
    <row r="37" spans="1:9" ht="14.5" x14ac:dyDescent="0.35">
      <c r="A37" s="22"/>
      <c r="B37" s="113"/>
      <c r="C37" s="113"/>
      <c r="D37" s="113"/>
      <c r="E37" s="113"/>
      <c r="F37" s="113"/>
      <c r="G37"/>
      <c r="H37"/>
      <c r="I37"/>
    </row>
    <row r="38" spans="1:9" ht="14.5" x14ac:dyDescent="0.35">
      <c r="A38" s="4" t="s">
        <v>45</v>
      </c>
      <c r="B38" s="113"/>
      <c r="C38" s="113"/>
      <c r="D38" s="113"/>
      <c r="E38" s="113"/>
      <c r="F38" s="113"/>
      <c r="G38"/>
      <c r="H38"/>
      <c r="I38"/>
    </row>
    <row r="39" spans="1:9" ht="14.5" x14ac:dyDescent="0.35">
      <c r="A39" s="4"/>
      <c r="B39" s="113"/>
      <c r="C39" s="113"/>
      <c r="D39" s="113"/>
      <c r="E39" s="113"/>
      <c r="F39" s="113"/>
      <c r="G39"/>
      <c r="H39"/>
      <c r="I39"/>
    </row>
    <row r="40" spans="1:9" x14ac:dyDescent="0.3">
      <c r="A40" s="4"/>
      <c r="B40" s="113"/>
    </row>
    <row r="41" spans="1:9" x14ac:dyDescent="0.3">
      <c r="A41" s="214" t="s">
        <v>46</v>
      </c>
      <c r="B41" s="216" t="s">
        <v>47</v>
      </c>
      <c r="C41" s="217"/>
      <c r="D41" s="217"/>
      <c r="E41" s="217"/>
      <c r="F41" s="217"/>
      <c r="G41" s="217"/>
      <c r="H41" s="217"/>
      <c r="I41" s="218"/>
    </row>
    <row r="42" spans="1:9" ht="96" customHeight="1" x14ac:dyDescent="0.3">
      <c r="A42" s="215"/>
      <c r="B42" s="26" t="s">
        <v>48</v>
      </c>
      <c r="C42" s="26" t="s">
        <v>50</v>
      </c>
      <c r="D42" s="26" t="s">
        <v>51</v>
      </c>
      <c r="E42" s="26" t="s">
        <v>52</v>
      </c>
      <c r="F42" s="26" t="s">
        <v>53</v>
      </c>
      <c r="G42" s="26" t="s">
        <v>54</v>
      </c>
      <c r="H42" s="26" t="s">
        <v>55</v>
      </c>
      <c r="I42" s="26" t="s">
        <v>56</v>
      </c>
    </row>
    <row r="43" spans="1:9" x14ac:dyDescent="0.3">
      <c r="A43" s="20"/>
      <c r="B43" s="119" t="str">
        <f>IF($A43="","",VLOOKUP($A43,POC,2,FALSE))</f>
        <v/>
      </c>
      <c r="C43" s="119" t="str">
        <f>IF($A43="","",VLOOKUP($A43,POC,4,FALSE))</f>
        <v/>
      </c>
      <c r="D43" s="119" t="str">
        <f>IF($A43="","",VLOOKUP($A43,POC,5,FALSE))</f>
        <v/>
      </c>
      <c r="E43" s="119" t="str">
        <f>IF($A43="","",VLOOKUP($A43,POC,6,FALSE))</f>
        <v/>
      </c>
      <c r="F43" s="119" t="str">
        <f>IF($A43="","",VLOOKUP($A43,POC,7,FALSE))</f>
        <v/>
      </c>
      <c r="G43" s="119" t="str">
        <f>IF($A43="","",VLOOKUP($A43,POC,8,FALSE))</f>
        <v/>
      </c>
      <c r="H43" s="119" t="str">
        <f>IF($A43="","",VLOOKUP($A43,POC,9,FALSE))</f>
        <v/>
      </c>
      <c r="I43" s="119" t="str">
        <f>IF($A43="","",VLOOKUP($A43,POC,10,FALSE))</f>
        <v/>
      </c>
    </row>
    <row r="44" spans="1:9" x14ac:dyDescent="0.3">
      <c r="A44" s="20"/>
      <c r="B44" s="119" t="str">
        <f>IF($A44="","",VLOOKUP($A44,POC,2,FALSE))</f>
        <v/>
      </c>
      <c r="C44" s="119" t="str">
        <f>IF($A44="","",VLOOKUP($A44,POC,4,FALSE))</f>
        <v/>
      </c>
      <c r="D44" s="119" t="str">
        <f>IF($A44="","",VLOOKUP($A44,POC,5,FALSE))</f>
        <v/>
      </c>
      <c r="E44" s="119" t="str">
        <f>IF($A44="","",VLOOKUP($A44,POC,6,FALSE))</f>
        <v/>
      </c>
      <c r="F44" s="119" t="str">
        <f>IF($A44="","",VLOOKUP($A44,POC,7,FALSE))</f>
        <v/>
      </c>
      <c r="G44" s="119" t="str">
        <f>IF($A44="","",VLOOKUP($A44,POC,8,FALSE))</f>
        <v/>
      </c>
      <c r="H44" s="119" t="str">
        <f>IF($A44="","",VLOOKUP($A44,POC,9,FALSE))</f>
        <v/>
      </c>
      <c r="I44" s="119" t="str">
        <f>IF($A44="","",VLOOKUP($A44,POC,10,FALSE))</f>
        <v/>
      </c>
    </row>
    <row r="45" spans="1:9" x14ac:dyDescent="0.3">
      <c r="A45" s="20"/>
      <c r="B45" s="119" t="str">
        <f>IF($A45="","",VLOOKUP($A45,POC,2,FALSE))</f>
        <v/>
      </c>
      <c r="C45" s="119" t="str">
        <f>IF($A45="","",VLOOKUP($A45,POC,4,FALSE))</f>
        <v/>
      </c>
      <c r="D45" s="119" t="str">
        <f>IF($A45="","",VLOOKUP($A45,POC,5,FALSE))</f>
        <v/>
      </c>
      <c r="E45" s="119" t="str">
        <f>IF($A45="","",VLOOKUP($A45,POC,6,FALSE))</f>
        <v/>
      </c>
      <c r="F45" s="119" t="str">
        <f>IF($A45="","",VLOOKUP($A45,POC,7,FALSE))</f>
        <v/>
      </c>
      <c r="G45" s="119" t="str">
        <f>IF($A45="","",VLOOKUP($A45,POC,8,FALSE))</f>
        <v/>
      </c>
      <c r="H45" s="119" t="str">
        <f>IF($A45="","",VLOOKUP($A45,POC,9,FALSE))</f>
        <v/>
      </c>
      <c r="I45" s="119" t="str">
        <f>IF($A45="","",VLOOKUP($A45,POC,10,FALSE))</f>
        <v/>
      </c>
    </row>
    <row r="46" spans="1:9" x14ac:dyDescent="0.3">
      <c r="A46" s="20"/>
      <c r="B46" s="28"/>
      <c r="C46" s="28"/>
      <c r="D46" s="28"/>
      <c r="E46" s="28"/>
      <c r="F46" s="28"/>
      <c r="G46" s="28"/>
      <c r="H46" s="28"/>
      <c r="I46" s="28"/>
    </row>
    <row r="47" spans="1:9" x14ac:dyDescent="0.3">
      <c r="A47" s="20"/>
      <c r="B47" s="28"/>
      <c r="C47" s="28"/>
      <c r="D47" s="28"/>
      <c r="E47" s="28"/>
      <c r="F47" s="28"/>
      <c r="G47" s="28"/>
      <c r="H47" s="28"/>
      <c r="I47" s="28"/>
    </row>
    <row r="48" spans="1:9" x14ac:dyDescent="0.3">
      <c r="A48" s="52" t="s">
        <v>57</v>
      </c>
    </row>
    <row r="49" spans="1:9" x14ac:dyDescent="0.3">
      <c r="A49" s="53"/>
    </row>
    <row r="50" spans="1:9" x14ac:dyDescent="0.3">
      <c r="A50" s="4" t="s">
        <v>344</v>
      </c>
    </row>
    <row r="51" spans="1:9" ht="61.5" customHeight="1" x14ac:dyDescent="0.35">
      <c r="A51" s="254" t="s">
        <v>58</v>
      </c>
      <c r="B51" s="202"/>
      <c r="C51" s="253" t="s">
        <v>312</v>
      </c>
      <c r="D51" s="253"/>
      <c r="E51" s="253"/>
      <c r="F51" s="253"/>
      <c r="G51" s="253"/>
      <c r="H51" s="250" t="s">
        <v>59</v>
      </c>
      <c r="I51" s="247"/>
    </row>
    <row r="52" spans="1:9" ht="63" customHeight="1" x14ac:dyDescent="0.35">
      <c r="A52" s="213"/>
      <c r="B52" s="213"/>
      <c r="C52" s="246" t="str">
        <f>IF(ISERROR($A52), "", IF(ISERROR(VLOOKUP($A52,TMDLs,2,FALSE)),"",VLOOKUP($A52,TMDLs,2,FALSE)))</f>
        <v/>
      </c>
      <c r="D52" s="247"/>
      <c r="E52" s="247"/>
      <c r="F52" s="247"/>
      <c r="G52" s="247"/>
      <c r="H52" s="248"/>
      <c r="I52" s="249"/>
    </row>
    <row r="53" spans="1:9" ht="62.25" customHeight="1" x14ac:dyDescent="0.35">
      <c r="A53" s="213"/>
      <c r="B53" s="213"/>
      <c r="C53" s="246" t="str">
        <f>IF(ISERROR($A53), "", IF(ISERROR(VLOOKUP($A53,TMDLs,2,FALSE)),"",VLOOKUP($A53,TMDLs,2,FALSE)))</f>
        <v/>
      </c>
      <c r="D53" s="247"/>
      <c r="E53" s="247"/>
      <c r="F53" s="247"/>
      <c r="G53" s="247"/>
      <c r="H53" s="248"/>
      <c r="I53" s="249"/>
    </row>
    <row r="54" spans="1:9" ht="14.5" x14ac:dyDescent="0.35">
      <c r="A54" s="213"/>
      <c r="B54" s="213"/>
      <c r="C54" s="251"/>
      <c r="D54" s="252"/>
      <c r="E54" s="252"/>
      <c r="F54" s="252"/>
      <c r="G54" s="252"/>
      <c r="H54" s="248"/>
      <c r="I54" s="249"/>
    </row>
    <row r="55" spans="1:9" x14ac:dyDescent="0.3">
      <c r="A55" s="47"/>
      <c r="B55" s="47"/>
      <c r="C55" s="47"/>
      <c r="D55" s="47"/>
      <c r="E55" s="47"/>
      <c r="F55" s="47"/>
      <c r="G55" s="47"/>
      <c r="H55" s="47"/>
      <c r="I55" s="47"/>
    </row>
    <row r="56" spans="1:9" ht="32.25" customHeight="1" x14ac:dyDescent="0.3">
      <c r="A56" s="245" t="s">
        <v>311</v>
      </c>
      <c r="B56" s="245"/>
      <c r="C56" s="245"/>
      <c r="D56" s="245"/>
      <c r="E56" s="245"/>
      <c r="F56" s="245"/>
      <c r="G56" s="245"/>
      <c r="H56" s="245"/>
      <c r="I56" s="245"/>
    </row>
  </sheetData>
  <sheetProtection algorithmName="SHA-512" hashValue="6KJ8JRPu8+wZUHrTTDo9015N2e3QTZBRoJZlNHL1gPMTp63FGtNxgeSGEUWYGPF5CeI5rg8cFjwTZjjGjsNysA==" saltValue="v3+wDaGzRmiHDOeJmq3L3Q==" spinCount="100000" sheet="1" objects="1" scenarios="1"/>
  <mergeCells count="43">
    <mergeCell ref="A33:I33"/>
    <mergeCell ref="A11:I11"/>
    <mergeCell ref="A29:H29"/>
    <mergeCell ref="A30:H30"/>
    <mergeCell ref="A31:H31"/>
    <mergeCell ref="A56:I56"/>
    <mergeCell ref="C53:G53"/>
    <mergeCell ref="H52:I52"/>
    <mergeCell ref="H51:I51"/>
    <mergeCell ref="H53:I53"/>
    <mergeCell ref="C54:G54"/>
    <mergeCell ref="C51:G51"/>
    <mergeCell ref="C52:G52"/>
    <mergeCell ref="A51:B51"/>
    <mergeCell ref="H54:I54"/>
    <mergeCell ref="A25:I25"/>
    <mergeCell ref="A4:I4"/>
    <mergeCell ref="A5:I5"/>
    <mergeCell ref="A6:I6"/>
    <mergeCell ref="A18:I18"/>
    <mergeCell ref="A20:I20"/>
    <mergeCell ref="A21:I21"/>
    <mergeCell ref="A7:I7"/>
    <mergeCell ref="A8:I8"/>
    <mergeCell ref="A9:I9"/>
    <mergeCell ref="A10:I10"/>
    <mergeCell ref="B14:G14"/>
    <mergeCell ref="B1:G1"/>
    <mergeCell ref="A34:I34"/>
    <mergeCell ref="A52:B52"/>
    <mergeCell ref="A53:B53"/>
    <mergeCell ref="A54:B54"/>
    <mergeCell ref="A41:A42"/>
    <mergeCell ref="B41:I41"/>
    <mergeCell ref="B36:G36"/>
    <mergeCell ref="A32:I32"/>
    <mergeCell ref="A22:I22"/>
    <mergeCell ref="A23:I23"/>
    <mergeCell ref="A24:I24"/>
    <mergeCell ref="A28:H28"/>
    <mergeCell ref="A27:I27"/>
    <mergeCell ref="A12:I12"/>
    <mergeCell ref="A17:I17"/>
  </mergeCells>
  <conditionalFormatting sqref="A5 A7 A9 A11 A18 A21 A23 A25 I29:I31 A33 A43:A47 B46:I47 A52:A54 C54">
    <cfRule type="expression" dxfId="51" priority="117" stopIfTrue="1">
      <formula>ISBLANK(A5)</formula>
    </cfRule>
  </conditionalFormatting>
  <conditionalFormatting sqref="H52:I54">
    <cfRule type="expression" dxfId="50" priority="4" stopIfTrue="1">
      <formula>ISBLANK(H52)</formula>
    </cfRule>
  </conditionalFormatting>
  <dataValidations count="3">
    <dataValidation type="list" allowBlank="1" showInputMessage="1" showErrorMessage="1" sqref="I29:I31" xr:uid="{00000000-0002-0000-0300-000000000000}">
      <formula1>YNNA</formula1>
    </dataValidation>
    <dataValidation type="list" allowBlank="1" showInputMessage="1" showErrorMessage="1" sqref="A43:A45" xr:uid="{00000000-0002-0000-0300-000001000000}">
      <formula1>POCCat</formula1>
    </dataValidation>
    <dataValidation type="list" allowBlank="1" showInputMessage="1" showErrorMessage="1" sqref="A52:B53" xr:uid="{00000000-0002-0000-0300-000002000000}">
      <formula1>RSW</formula1>
    </dataValidation>
  </dataValidations>
  <pageMargins left="0.55125000000000002" right="0.224583333333333" top="0.75" bottom="0.75" header="0.3" footer="0.3"/>
  <pageSetup scale="80" firstPageNumber="3" orientation="portrait" useFirstPageNumber="1" r:id="rId1"/>
  <headerFooter>
    <oddFooter xml:space="preserve">&amp;L&amp;"Times New Roman,Regular"January 2025&amp;R&amp;"Times New Roman,Regular"&amp;P                </oddFooter>
  </headerFooter>
  <rowBreaks count="2" manualBreakCount="2">
    <brk id="13" max="16383" man="1"/>
    <brk id="3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8"/>
  <sheetViews>
    <sheetView view="pageBreakPreview" zoomScaleNormal="100" zoomScaleSheetLayoutView="100" workbookViewId="0">
      <selection activeCell="R20" sqref="R20"/>
    </sheetView>
  </sheetViews>
  <sheetFormatPr defaultColWidth="9.1796875" defaultRowHeight="14" x14ac:dyDescent="0.3"/>
  <cols>
    <col min="1" max="1" width="25.81640625" style="1" customWidth="1"/>
    <col min="2" max="2" width="11" style="1" customWidth="1"/>
    <col min="3" max="16384" width="9.1796875" style="1"/>
  </cols>
  <sheetData>
    <row r="1" spans="1:8" x14ac:dyDescent="0.3">
      <c r="A1" s="22" t="s">
        <v>5</v>
      </c>
      <c r="B1" s="203" t="str">
        <f>'General Information'!A5</f>
        <v>[Insert Project Name in General Info.]</v>
      </c>
      <c r="C1" s="203"/>
      <c r="D1" s="203"/>
      <c r="E1" s="203"/>
      <c r="F1" s="203"/>
    </row>
    <row r="3" spans="1:8" x14ac:dyDescent="0.3">
      <c r="A3" s="2" t="s">
        <v>60</v>
      </c>
    </row>
    <row r="5" spans="1:8" ht="30.25" customHeight="1" x14ac:dyDescent="0.3">
      <c r="A5" s="260" t="s">
        <v>61</v>
      </c>
      <c r="B5" s="260"/>
      <c r="C5" s="260"/>
      <c r="D5" s="260"/>
      <c r="E5" s="260"/>
      <c r="F5" s="260"/>
      <c r="G5" s="260"/>
      <c r="H5" s="260"/>
    </row>
    <row r="7" spans="1:8" x14ac:dyDescent="0.3">
      <c r="A7" s="261" t="s">
        <v>62</v>
      </c>
      <c r="B7" s="264" t="s">
        <v>63</v>
      </c>
      <c r="C7" s="269" t="s">
        <v>64</v>
      </c>
      <c r="D7" s="270"/>
      <c r="E7" s="270"/>
      <c r="F7" s="270"/>
      <c r="G7" s="270"/>
      <c r="H7" s="271"/>
    </row>
    <row r="8" spans="1:8" x14ac:dyDescent="0.3">
      <c r="A8" s="261"/>
      <c r="B8" s="265"/>
      <c r="C8" s="269"/>
      <c r="D8" s="270"/>
      <c r="E8" s="270"/>
      <c r="F8" s="270"/>
      <c r="G8" s="270"/>
      <c r="H8" s="271"/>
    </row>
    <row r="9" spans="1:8" ht="45.25" customHeight="1" x14ac:dyDescent="0.3">
      <c r="A9" s="54" t="s">
        <v>65</v>
      </c>
      <c r="B9" s="31"/>
      <c r="C9" s="266"/>
      <c r="D9" s="267"/>
      <c r="E9" s="267"/>
      <c r="F9" s="267"/>
      <c r="G9" s="267"/>
      <c r="H9" s="268"/>
    </row>
    <row r="10" spans="1:8" ht="45.25" customHeight="1" x14ac:dyDescent="0.3">
      <c r="A10" s="54" t="s">
        <v>66</v>
      </c>
      <c r="B10" s="31"/>
      <c r="C10" s="266"/>
      <c r="D10" s="267"/>
      <c r="E10" s="267"/>
      <c r="F10" s="267"/>
      <c r="G10" s="267"/>
      <c r="H10" s="268"/>
    </row>
    <row r="11" spans="1:8" ht="45.25" customHeight="1" x14ac:dyDescent="0.3">
      <c r="A11" s="55" t="s">
        <v>67</v>
      </c>
      <c r="B11" s="31"/>
      <c r="C11" s="266"/>
      <c r="D11" s="267"/>
      <c r="E11" s="267"/>
      <c r="F11" s="267"/>
      <c r="G11" s="267"/>
      <c r="H11" s="268"/>
    </row>
    <row r="12" spans="1:8" ht="45.25" customHeight="1" x14ac:dyDescent="0.3">
      <c r="A12" s="55" t="s">
        <v>68</v>
      </c>
      <c r="B12" s="31"/>
      <c r="C12" s="266"/>
      <c r="D12" s="267"/>
      <c r="E12" s="267"/>
      <c r="F12" s="267"/>
      <c r="G12" s="267"/>
      <c r="H12" s="268"/>
    </row>
    <row r="13" spans="1:8" ht="45.25" customHeight="1" x14ac:dyDescent="0.3">
      <c r="A13" s="54" t="s">
        <v>69</v>
      </c>
      <c r="B13" s="31"/>
      <c r="C13" s="266"/>
      <c r="D13" s="267"/>
      <c r="E13" s="267"/>
      <c r="F13" s="267"/>
      <c r="G13" s="267"/>
      <c r="H13" s="268"/>
    </row>
    <row r="14" spans="1:8" ht="45.25" customHeight="1" x14ac:dyDescent="0.3">
      <c r="A14" s="54" t="s">
        <v>70</v>
      </c>
      <c r="B14" s="31"/>
      <c r="C14" s="266"/>
      <c r="D14" s="267"/>
      <c r="E14" s="267"/>
      <c r="F14" s="267"/>
      <c r="G14" s="267"/>
      <c r="H14" s="268"/>
    </row>
    <row r="15" spans="1:8" ht="14.5" x14ac:dyDescent="0.35">
      <c r="A15" s="262" t="s">
        <v>71</v>
      </c>
      <c r="B15" s="262"/>
      <c r="C15" s="262"/>
      <c r="D15" s="262"/>
      <c r="E15" s="262"/>
      <c r="F15" s="262"/>
      <c r="G15" s="263"/>
    </row>
    <row r="17" spans="1:8" ht="27" customHeight="1" x14ac:dyDescent="0.3">
      <c r="A17" s="260" t="s">
        <v>343</v>
      </c>
      <c r="B17" s="260"/>
      <c r="C17" s="260"/>
      <c r="D17" s="260"/>
      <c r="E17" s="260"/>
      <c r="F17" s="260"/>
      <c r="G17" s="260"/>
      <c r="H17" s="260"/>
    </row>
    <row r="18" spans="1:8" ht="73.5" customHeight="1" x14ac:dyDescent="0.3">
      <c r="A18" s="259"/>
      <c r="B18" s="259"/>
      <c r="C18" s="259"/>
      <c r="D18" s="259"/>
      <c r="E18" s="259"/>
      <c r="F18" s="259"/>
      <c r="G18" s="259"/>
      <c r="H18" s="259"/>
    </row>
  </sheetData>
  <sheetProtection algorithmName="SHA-512" hashValue="1xhg6lPzunTpHWd+BUiNYgTupKQ+WvknKS6Fd4ZhjC503pdt0D0mqF72pyVe7Jhw0P57zJC/+t2uYS+5suG4Og==" saltValue="5OU+k7AE+H5EKTQ+OYNOzQ==" spinCount="100000" sheet="1" objects="1" scenarios="1"/>
  <mergeCells count="14">
    <mergeCell ref="A18:H18"/>
    <mergeCell ref="A17:H17"/>
    <mergeCell ref="A7:A8"/>
    <mergeCell ref="A15:G15"/>
    <mergeCell ref="B1:F1"/>
    <mergeCell ref="B7:B8"/>
    <mergeCell ref="C14:H14"/>
    <mergeCell ref="A5:H5"/>
    <mergeCell ref="C7:H8"/>
    <mergeCell ref="C9:H9"/>
    <mergeCell ref="C10:H10"/>
    <mergeCell ref="C11:H11"/>
    <mergeCell ref="C12:H12"/>
    <mergeCell ref="C13:H13"/>
  </mergeCells>
  <conditionalFormatting sqref="A18">
    <cfRule type="expression" dxfId="49" priority="1" stopIfTrue="1">
      <formula>ISBLANK(A18)</formula>
    </cfRule>
  </conditionalFormatting>
  <conditionalFormatting sqref="B9">
    <cfRule type="expression" dxfId="48" priority="44" stopIfTrue="1">
      <formula>ISBLANK(B9)</formula>
    </cfRule>
    <cfRule type="expression" dxfId="47" priority="45" stopIfTrue="1">
      <formula>ISBLANK(B9)</formula>
    </cfRule>
  </conditionalFormatting>
  <conditionalFormatting sqref="B9:B10">
    <cfRule type="expression" dxfId="46" priority="42" stopIfTrue="1">
      <formula>ISBLANK(B9)</formula>
    </cfRule>
  </conditionalFormatting>
  <conditionalFormatting sqref="B10">
    <cfRule type="expression" dxfId="45" priority="41" stopIfTrue="1">
      <formula>ISBLANK(B10)</formula>
    </cfRule>
  </conditionalFormatting>
  <conditionalFormatting sqref="B10:B11">
    <cfRule type="expression" dxfId="44" priority="39" stopIfTrue="1">
      <formula>ISBLANK(B10)</formula>
    </cfRule>
  </conditionalFormatting>
  <conditionalFormatting sqref="B10:B14">
    <cfRule type="expression" dxfId="43" priority="2" stopIfTrue="1">
      <formula>ISBLANK(B10)</formula>
    </cfRule>
    <cfRule type="expression" dxfId="42" priority="3" stopIfTrue="1">
      <formula>ISBLANK(B10)</formula>
    </cfRule>
  </conditionalFormatting>
  <conditionalFormatting sqref="B11">
    <cfRule type="expression" dxfId="41" priority="38" stopIfTrue="1">
      <formula>ISBLANK(B11)</formula>
    </cfRule>
  </conditionalFormatting>
  <conditionalFormatting sqref="B11:B12">
    <cfRule type="expression" dxfId="40" priority="36" stopIfTrue="1">
      <formula>ISBLANK(B11)</formula>
    </cfRule>
  </conditionalFormatting>
  <conditionalFormatting sqref="B12">
    <cfRule type="expression" dxfId="39" priority="35" stopIfTrue="1">
      <formula>ISBLANK(B12)</formula>
    </cfRule>
  </conditionalFormatting>
  <conditionalFormatting sqref="B12:B13">
    <cfRule type="expression" dxfId="38" priority="33" stopIfTrue="1">
      <formula>ISBLANK(B12)</formula>
    </cfRule>
  </conditionalFormatting>
  <conditionalFormatting sqref="B13">
    <cfRule type="expression" dxfId="37" priority="32" stopIfTrue="1">
      <formula>ISBLANK(B13)</formula>
    </cfRule>
  </conditionalFormatting>
  <conditionalFormatting sqref="B13:B14">
    <cfRule type="expression" dxfId="36" priority="30" stopIfTrue="1">
      <formula>ISBLANK(B13)</formula>
    </cfRule>
  </conditionalFormatting>
  <conditionalFormatting sqref="B14">
    <cfRule type="expression" dxfId="35" priority="29" stopIfTrue="1">
      <formula>ISBLANK(B14)</formula>
    </cfRule>
  </conditionalFormatting>
  <conditionalFormatting sqref="B9:C14">
    <cfRule type="expression" dxfId="34" priority="4" stopIfTrue="1">
      <formula>ISBLANK(B9)</formula>
    </cfRule>
  </conditionalFormatting>
  <dataValidations count="1">
    <dataValidation type="list" allowBlank="1" showInputMessage="1" showErrorMessage="1" sqref="B9:B14" xr:uid="{00000000-0002-0000-0400-000000000000}">
      <formula1>YNNA</formula1>
    </dataValidation>
  </dataValidations>
  <pageMargins left="0.7" right="0.7" top="0.75" bottom="0.75" header="0.3" footer="0.3"/>
  <pageSetup scale="98" firstPageNumber="7" orientation="portrait" useFirstPageNumber="1" r:id="rId1"/>
  <headerFooter>
    <oddFooter>&amp;L&amp;"Times New Roman,Regular"January 2025&amp;R&amp;"Times New Roman,Regular"&amp;P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
  <sheetViews>
    <sheetView view="pageBreakPreview" zoomScaleNormal="100" zoomScaleSheetLayoutView="100" workbookViewId="0">
      <selection activeCell="M15" sqref="M15"/>
    </sheetView>
  </sheetViews>
  <sheetFormatPr defaultColWidth="9.1796875" defaultRowHeight="14" x14ac:dyDescent="0.3"/>
  <cols>
    <col min="1" max="1" width="25.54296875" style="3" customWidth="1"/>
    <col min="2" max="2" width="10.54296875" style="3" customWidth="1"/>
    <col min="3" max="16384" width="9.1796875" style="3"/>
  </cols>
  <sheetData>
    <row r="1" spans="1:8" x14ac:dyDescent="0.3">
      <c r="A1" s="22" t="s">
        <v>5</v>
      </c>
      <c r="B1" s="203" t="str">
        <f>'General Information'!A5</f>
        <v>[Insert Project Name in General Info.]</v>
      </c>
      <c r="C1" s="203"/>
      <c r="D1" s="203"/>
      <c r="E1" s="203"/>
      <c r="F1" s="203"/>
    </row>
    <row r="3" spans="1:8" x14ac:dyDescent="0.3">
      <c r="A3" s="4" t="s">
        <v>72</v>
      </c>
    </row>
    <row r="4" spans="1:8" x14ac:dyDescent="0.3">
      <c r="A4" s="4"/>
    </row>
    <row r="5" spans="1:8" ht="30.75" customHeight="1" x14ac:dyDescent="0.3">
      <c r="A5" s="280" t="s">
        <v>73</v>
      </c>
      <c r="B5" s="280"/>
      <c r="C5" s="280"/>
      <c r="D5" s="280"/>
      <c r="E5" s="280"/>
      <c r="F5" s="280"/>
      <c r="G5" s="280"/>
      <c r="H5" s="280"/>
    </row>
    <row r="6" spans="1:8" x14ac:dyDescent="0.3">
      <c r="A6" s="4"/>
    </row>
    <row r="7" spans="1:8" ht="15" customHeight="1" x14ac:dyDescent="0.3">
      <c r="A7" s="272" t="s">
        <v>74</v>
      </c>
      <c r="B7" s="264" t="s">
        <v>63</v>
      </c>
      <c r="C7" s="274" t="s">
        <v>75</v>
      </c>
      <c r="D7" s="275"/>
      <c r="E7" s="275"/>
      <c r="F7" s="275"/>
      <c r="G7" s="275"/>
      <c r="H7" s="276"/>
    </row>
    <row r="8" spans="1:8" ht="30" customHeight="1" x14ac:dyDescent="0.3">
      <c r="A8" s="273"/>
      <c r="B8" s="265"/>
      <c r="C8" s="277"/>
      <c r="D8" s="278"/>
      <c r="E8" s="278"/>
      <c r="F8" s="278"/>
      <c r="G8" s="278"/>
      <c r="H8" s="279"/>
    </row>
    <row r="9" spans="1:8" ht="45.25" customHeight="1" x14ac:dyDescent="0.3">
      <c r="A9" s="120" t="s">
        <v>76</v>
      </c>
      <c r="B9" s="31"/>
      <c r="C9" s="266"/>
      <c r="D9" s="267"/>
      <c r="E9" s="267"/>
      <c r="F9" s="267"/>
      <c r="G9" s="267"/>
      <c r="H9" s="268"/>
    </row>
    <row r="10" spans="1:8" ht="45.25" customHeight="1" x14ac:dyDescent="0.3">
      <c r="A10" s="120" t="s">
        <v>77</v>
      </c>
      <c r="B10" s="31"/>
      <c r="C10" s="266"/>
      <c r="D10" s="267"/>
      <c r="E10" s="267"/>
      <c r="F10" s="267"/>
      <c r="G10" s="267"/>
      <c r="H10" s="268"/>
    </row>
    <row r="11" spans="1:8" ht="45.25" customHeight="1" x14ac:dyDescent="0.3">
      <c r="A11" s="120" t="s">
        <v>78</v>
      </c>
      <c r="B11" s="31"/>
      <c r="C11" s="266"/>
      <c r="D11" s="267"/>
      <c r="E11" s="267"/>
      <c r="F11" s="267"/>
      <c r="G11" s="267"/>
      <c r="H11" s="268"/>
    </row>
    <row r="12" spans="1:8" ht="45.25" customHeight="1" x14ac:dyDescent="0.3">
      <c r="A12" s="120" t="s">
        <v>79</v>
      </c>
      <c r="B12" s="31"/>
      <c r="C12" s="266"/>
      <c r="D12" s="267"/>
      <c r="E12" s="267"/>
      <c r="F12" s="267"/>
      <c r="G12" s="267"/>
      <c r="H12" s="268"/>
    </row>
    <row r="13" spans="1:8" ht="45.25" customHeight="1" x14ac:dyDescent="0.3">
      <c r="A13" s="120" t="s">
        <v>80</v>
      </c>
      <c r="B13" s="31"/>
      <c r="C13" s="266"/>
      <c r="D13" s="267"/>
      <c r="E13" s="267"/>
      <c r="F13" s="267"/>
      <c r="G13" s="267"/>
      <c r="H13" s="268"/>
    </row>
    <row r="14" spans="1:8" ht="45.25" customHeight="1" x14ac:dyDescent="0.3">
      <c r="A14" s="120" t="s">
        <v>81</v>
      </c>
      <c r="B14" s="31"/>
      <c r="C14" s="266"/>
      <c r="D14" s="267"/>
      <c r="E14" s="267"/>
      <c r="F14" s="267"/>
      <c r="G14" s="267"/>
      <c r="H14" s="268"/>
    </row>
    <row r="15" spans="1:8" ht="45.25" customHeight="1" x14ac:dyDescent="0.3">
      <c r="A15" s="56" t="s">
        <v>82</v>
      </c>
      <c r="B15" s="31"/>
      <c r="C15" s="266"/>
      <c r="D15" s="267"/>
      <c r="E15" s="267"/>
      <c r="F15" s="267"/>
      <c r="G15" s="267"/>
      <c r="H15" s="268"/>
    </row>
    <row r="16" spans="1:8" ht="45.25" customHeight="1" x14ac:dyDescent="0.3">
      <c r="A16" s="120" t="s">
        <v>83</v>
      </c>
      <c r="B16" s="31"/>
      <c r="C16" s="266"/>
      <c r="D16" s="267"/>
      <c r="E16" s="267"/>
      <c r="F16" s="267"/>
      <c r="G16" s="267"/>
      <c r="H16" s="268"/>
    </row>
    <row r="17" spans="1:7" ht="18" customHeight="1" x14ac:dyDescent="0.3">
      <c r="A17" s="262" t="s">
        <v>84</v>
      </c>
      <c r="B17" s="262"/>
      <c r="C17" s="262"/>
      <c r="D17" s="262"/>
      <c r="E17" s="262"/>
      <c r="F17" s="262"/>
      <c r="G17" s="109"/>
    </row>
    <row r="18" spans="1:7" ht="15" customHeight="1" x14ac:dyDescent="0.3">
      <c r="G18" s="109"/>
    </row>
  </sheetData>
  <sheetProtection algorithmName="SHA-512" hashValue="FVFUcDEs5/dq/8hoTouzrpSs+suyiw9U0AU4gtLeAVwiSyvbuttfSyyEzyrcA+d64Jn9h/6iZt9I3RGHnMwwkw==" saltValue="9pOwKaS38ySsBOgZR2pSgw==" spinCount="100000" sheet="1" objects="1" scenarios="1"/>
  <mergeCells count="14">
    <mergeCell ref="B1:F1"/>
    <mergeCell ref="B7:B8"/>
    <mergeCell ref="C7:H8"/>
    <mergeCell ref="C9:H9"/>
    <mergeCell ref="C10:H10"/>
    <mergeCell ref="A5:H5"/>
    <mergeCell ref="C11:H11"/>
    <mergeCell ref="A17:F17"/>
    <mergeCell ref="A7:A8"/>
    <mergeCell ref="C12:H12"/>
    <mergeCell ref="C13:H13"/>
    <mergeCell ref="C14:H14"/>
    <mergeCell ref="C15:H15"/>
    <mergeCell ref="C16:H16"/>
  </mergeCells>
  <conditionalFormatting sqref="B9">
    <cfRule type="expression" dxfId="33" priority="53" stopIfTrue="1">
      <formula>ISBLANK(B9)</formula>
    </cfRule>
    <cfRule type="expression" dxfId="32" priority="54" stopIfTrue="1">
      <formula>ISBLANK(B9)</formula>
    </cfRule>
  </conditionalFormatting>
  <conditionalFormatting sqref="B9:B10">
    <cfRule type="expression" dxfId="31" priority="51" stopIfTrue="1">
      <formula>ISBLANK(B9)</formula>
    </cfRule>
  </conditionalFormatting>
  <conditionalFormatting sqref="B9:B16">
    <cfRule type="expression" dxfId="30" priority="64" stopIfTrue="1">
      <formula>ISBLANK(B9)</formula>
    </cfRule>
  </conditionalFormatting>
  <conditionalFormatting sqref="B10">
    <cfRule type="expression" dxfId="29" priority="50" stopIfTrue="1">
      <formula>ISBLANK(B10)</formula>
    </cfRule>
  </conditionalFormatting>
  <conditionalFormatting sqref="B10:B11">
    <cfRule type="expression" dxfId="28" priority="48" stopIfTrue="1">
      <formula>ISBLANK(B10)</formula>
    </cfRule>
  </conditionalFormatting>
  <conditionalFormatting sqref="B10:B16">
    <cfRule type="expression" dxfId="27" priority="1" stopIfTrue="1">
      <formula>ISBLANK(B10)</formula>
    </cfRule>
    <cfRule type="expression" dxfId="26" priority="2" stopIfTrue="1">
      <formula>ISBLANK(B10)</formula>
    </cfRule>
  </conditionalFormatting>
  <conditionalFormatting sqref="B11">
    <cfRule type="expression" dxfId="25" priority="47" stopIfTrue="1">
      <formula>ISBLANK(B11)</formula>
    </cfRule>
  </conditionalFormatting>
  <conditionalFormatting sqref="B11:B12">
    <cfRule type="expression" dxfId="24" priority="45" stopIfTrue="1">
      <formula>ISBLANK(B11)</formula>
    </cfRule>
  </conditionalFormatting>
  <conditionalFormatting sqref="B12">
    <cfRule type="expression" dxfId="23" priority="44" stopIfTrue="1">
      <formula>ISBLANK(B12)</formula>
    </cfRule>
  </conditionalFormatting>
  <conditionalFormatting sqref="B12:B13">
    <cfRule type="expression" dxfId="22" priority="42" stopIfTrue="1">
      <formula>ISBLANK(B12)</formula>
    </cfRule>
  </conditionalFormatting>
  <conditionalFormatting sqref="B13">
    <cfRule type="expression" dxfId="21" priority="41" stopIfTrue="1">
      <formula>ISBLANK(B13)</formula>
    </cfRule>
  </conditionalFormatting>
  <conditionalFormatting sqref="B13:B14">
    <cfRule type="expression" dxfId="20" priority="39" stopIfTrue="1">
      <formula>ISBLANK(B13)</formula>
    </cfRule>
  </conditionalFormatting>
  <conditionalFormatting sqref="B14">
    <cfRule type="expression" dxfId="19" priority="38" stopIfTrue="1">
      <formula>ISBLANK(B14)</formula>
    </cfRule>
  </conditionalFormatting>
  <conditionalFormatting sqref="B14:B15">
    <cfRule type="expression" dxfId="18" priority="36" stopIfTrue="1">
      <formula>ISBLANK(B14)</formula>
    </cfRule>
  </conditionalFormatting>
  <conditionalFormatting sqref="B15">
    <cfRule type="expression" dxfId="17" priority="35" stopIfTrue="1">
      <formula>ISBLANK(B15)</formula>
    </cfRule>
  </conditionalFormatting>
  <conditionalFormatting sqref="B15:B16">
    <cfRule type="expression" dxfId="16" priority="33" stopIfTrue="1">
      <formula>ISBLANK(B15)</formula>
    </cfRule>
  </conditionalFormatting>
  <conditionalFormatting sqref="B16">
    <cfRule type="expression" dxfId="15" priority="32" stopIfTrue="1">
      <formula>ISBLANK(B16)</formula>
    </cfRule>
  </conditionalFormatting>
  <conditionalFormatting sqref="B9:C16">
    <cfRule type="expression" dxfId="14" priority="3" stopIfTrue="1">
      <formula>ISBLANK(B9)</formula>
    </cfRule>
  </conditionalFormatting>
  <dataValidations count="1">
    <dataValidation type="list" allowBlank="1" showInputMessage="1" showErrorMessage="1" sqref="B9:B16" xr:uid="{00000000-0002-0000-0500-000000000000}">
      <formula1>YNNA</formula1>
    </dataValidation>
  </dataValidations>
  <pageMargins left="0.7" right="0.7" top="0.75" bottom="0.75" header="0.3" footer="0.3"/>
  <pageSetup scale="98" firstPageNumber="8" orientation="portrait" useFirstPageNumber="1" r:id="rId1"/>
  <headerFooter>
    <oddFooter>&amp;L&amp;"Times New Roman,Regular"January 2025&amp;R&amp;"Times New Roman,Regular"&amp;P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9CE82-62C7-494A-9A77-FE9AB7C3489A}">
  <dimension ref="A1:K59"/>
  <sheetViews>
    <sheetView view="pageBreakPreview" topLeftCell="A18" zoomScaleNormal="100" zoomScaleSheetLayoutView="100" workbookViewId="0">
      <selection activeCell="R57" sqref="R57"/>
    </sheetView>
  </sheetViews>
  <sheetFormatPr defaultColWidth="9.1796875" defaultRowHeight="14" x14ac:dyDescent="0.3"/>
  <cols>
    <col min="1" max="1" width="11.54296875" style="3" customWidth="1"/>
    <col min="2" max="2" width="8.81640625" style="3" customWidth="1"/>
    <col min="3" max="3" width="11.81640625" style="3" bestFit="1" customWidth="1"/>
    <col min="4" max="4" width="12.453125" style="3" bestFit="1" customWidth="1"/>
    <col min="5" max="6" width="9.1796875" style="3"/>
    <col min="7" max="7" width="11" style="3" bestFit="1" customWidth="1"/>
    <col min="8" max="8" width="14.54296875" style="3" customWidth="1"/>
    <col min="9" max="16384" width="9.1796875" style="3"/>
  </cols>
  <sheetData>
    <row r="1" spans="1:11" x14ac:dyDescent="0.3">
      <c r="A1" s="22" t="s">
        <v>5</v>
      </c>
      <c r="C1" s="203" t="str">
        <f>'General Information'!A5</f>
        <v>[Insert Project Name in General Info.]</v>
      </c>
      <c r="D1" s="203"/>
      <c r="E1" s="203"/>
      <c r="F1" s="203"/>
      <c r="G1" s="203"/>
    </row>
    <row r="2" spans="1:11" x14ac:dyDescent="0.3">
      <c r="A2" s="22"/>
      <c r="D2" s="6"/>
    </row>
    <row r="3" spans="1:11" x14ac:dyDescent="0.3">
      <c r="A3" s="4" t="s">
        <v>340</v>
      </c>
    </row>
    <row r="4" spans="1:11" x14ac:dyDescent="0.3">
      <c r="A4" s="21" t="s">
        <v>85</v>
      </c>
    </row>
    <row r="5" spans="1:11" x14ac:dyDescent="0.3">
      <c r="A5" s="21"/>
    </row>
    <row r="6" spans="1:11" ht="14.5" thickBot="1" x14ac:dyDescent="0.35">
      <c r="A6" s="21" t="s">
        <v>301</v>
      </c>
      <c r="J6" s="4"/>
    </row>
    <row r="7" spans="1:11" ht="14.5" customHeight="1" x14ac:dyDescent="0.3">
      <c r="A7" s="145" t="s">
        <v>299</v>
      </c>
      <c r="B7" s="146"/>
      <c r="C7" s="146"/>
      <c r="D7" s="146"/>
      <c r="E7" s="146"/>
      <c r="F7" s="146"/>
      <c r="G7" s="146"/>
      <c r="H7" s="147"/>
      <c r="J7" s="4"/>
      <c r="K7" s="4"/>
    </row>
    <row r="8" spans="1:11" ht="14.5" customHeight="1" x14ac:dyDescent="0.3">
      <c r="A8" s="136" t="s">
        <v>20</v>
      </c>
      <c r="B8" s="92"/>
      <c r="C8" s="92"/>
      <c r="D8" s="92"/>
      <c r="E8" s="92"/>
      <c r="F8" s="92"/>
      <c r="G8" s="92"/>
      <c r="H8" s="152" t="s">
        <v>21</v>
      </c>
      <c r="K8" s="127"/>
    </row>
    <row r="9" spans="1:11" ht="14.5" customHeight="1" x14ac:dyDescent="0.3">
      <c r="A9" s="137" t="s">
        <v>297</v>
      </c>
      <c r="B9" s="92"/>
      <c r="C9" s="92"/>
      <c r="D9" s="92"/>
      <c r="E9" s="92"/>
      <c r="F9" s="92"/>
      <c r="G9" s="92"/>
      <c r="H9" s="139"/>
      <c r="K9" s="127"/>
    </row>
    <row r="10" spans="1:11" ht="14.5" customHeight="1" x14ac:dyDescent="0.3">
      <c r="A10" s="137" t="s">
        <v>296</v>
      </c>
      <c r="B10" s="92"/>
      <c r="C10" s="92"/>
      <c r="D10" s="92"/>
      <c r="E10" s="92"/>
      <c r="F10" s="92"/>
      <c r="G10" s="92"/>
      <c r="H10" s="139"/>
      <c r="K10" s="128"/>
    </row>
    <row r="11" spans="1:11" ht="14.5" customHeight="1" x14ac:dyDescent="0.3">
      <c r="A11" s="137" t="s">
        <v>305</v>
      </c>
      <c r="B11" s="92"/>
      <c r="C11" s="92"/>
      <c r="D11" s="92"/>
      <c r="E11" s="92"/>
      <c r="F11" s="92"/>
      <c r="G11" s="92"/>
      <c r="H11" s="143" t="e">
        <f>H10/H9</f>
        <v>#DIV/0!</v>
      </c>
      <c r="K11" s="124"/>
    </row>
    <row r="12" spans="1:11" ht="14.5" customHeight="1" x14ac:dyDescent="0.3">
      <c r="A12" s="138" t="s">
        <v>322</v>
      </c>
      <c r="B12" s="92"/>
      <c r="C12" s="92"/>
      <c r="D12" s="92"/>
      <c r="E12" s="92"/>
      <c r="F12" s="92"/>
      <c r="G12" s="92"/>
      <c r="H12" s="139"/>
      <c r="J12" s="4"/>
      <c r="K12" s="124"/>
    </row>
    <row r="13" spans="1:11" ht="14.5" customHeight="1" x14ac:dyDescent="0.3">
      <c r="A13" s="148" t="s">
        <v>300</v>
      </c>
      <c r="B13" s="149"/>
      <c r="C13" s="149"/>
      <c r="D13" s="149"/>
      <c r="E13" s="149"/>
      <c r="F13" s="149"/>
      <c r="G13" s="149"/>
      <c r="H13" s="150"/>
      <c r="J13" s="4"/>
      <c r="K13" s="4"/>
    </row>
    <row r="14" spans="1:11" ht="14.5" customHeight="1" x14ac:dyDescent="0.3">
      <c r="A14" s="136" t="s">
        <v>20</v>
      </c>
      <c r="B14" s="92"/>
      <c r="C14" s="92"/>
      <c r="D14" s="92"/>
      <c r="E14" s="92"/>
      <c r="F14" s="92"/>
      <c r="G14" s="92"/>
      <c r="H14" s="152" t="s">
        <v>21</v>
      </c>
      <c r="K14" s="127"/>
    </row>
    <row r="15" spans="1:11" ht="14.5" customHeight="1" x14ac:dyDescent="0.3">
      <c r="A15" s="137" t="s">
        <v>297</v>
      </c>
      <c r="B15" s="92"/>
      <c r="C15" s="92"/>
      <c r="D15" s="92"/>
      <c r="E15" s="92"/>
      <c r="F15" s="92"/>
      <c r="G15" s="92"/>
      <c r="H15" s="139"/>
      <c r="K15" s="127"/>
    </row>
    <row r="16" spans="1:11" ht="14.5" customHeight="1" x14ac:dyDescent="0.3">
      <c r="A16" s="137" t="s">
        <v>24</v>
      </c>
      <c r="B16" s="92"/>
      <c r="C16" s="92"/>
      <c r="D16" s="92"/>
      <c r="E16" s="92"/>
      <c r="F16" s="92"/>
      <c r="G16" s="92"/>
      <c r="H16" s="139"/>
      <c r="K16" s="127"/>
    </row>
    <row r="17" spans="1:11" ht="14.5" customHeight="1" x14ac:dyDescent="0.3">
      <c r="A17" s="137" t="s">
        <v>289</v>
      </c>
      <c r="B17" s="92"/>
      <c r="C17" s="92"/>
      <c r="D17" s="92"/>
      <c r="E17" s="92"/>
      <c r="F17" s="92"/>
      <c r="G17" s="92"/>
      <c r="H17" s="139"/>
      <c r="K17" s="127"/>
    </row>
    <row r="18" spans="1:11" ht="14.5" customHeight="1" x14ac:dyDescent="0.3">
      <c r="A18" s="137" t="s">
        <v>290</v>
      </c>
      <c r="B18" s="92"/>
      <c r="C18" s="92"/>
      <c r="D18" s="92"/>
      <c r="E18" s="92"/>
      <c r="F18" s="92"/>
      <c r="G18" s="92"/>
      <c r="H18" s="139"/>
      <c r="K18" s="127"/>
    </row>
    <row r="19" spans="1:11" ht="14.5" customHeight="1" x14ac:dyDescent="0.3">
      <c r="A19" s="137" t="s">
        <v>287</v>
      </c>
      <c r="B19" s="92"/>
      <c r="C19" s="92"/>
      <c r="D19" s="92"/>
      <c r="E19" s="92"/>
      <c r="F19" s="92"/>
      <c r="G19" s="92"/>
      <c r="H19" s="139"/>
      <c r="K19" s="127"/>
    </row>
    <row r="20" spans="1:11" ht="14.5" customHeight="1" x14ac:dyDescent="0.3">
      <c r="A20" s="137" t="s">
        <v>295</v>
      </c>
      <c r="B20" s="92"/>
      <c r="C20" s="92"/>
      <c r="D20" s="92"/>
      <c r="E20" s="92"/>
      <c r="F20" s="92"/>
      <c r="G20" s="92"/>
      <c r="H20" s="173"/>
      <c r="K20" s="127"/>
    </row>
    <row r="21" spans="1:11" ht="14.5" customHeight="1" x14ac:dyDescent="0.3">
      <c r="A21" s="137" t="s">
        <v>288</v>
      </c>
      <c r="B21" s="92"/>
      <c r="C21" s="92"/>
      <c r="D21" s="92"/>
      <c r="E21" s="92"/>
      <c r="F21" s="92"/>
      <c r="G21" s="92"/>
      <c r="H21" s="143">
        <f>H17+H19</f>
        <v>0</v>
      </c>
      <c r="J21" s="131"/>
      <c r="K21" s="132"/>
    </row>
    <row r="22" spans="1:11" ht="14.5" customHeight="1" x14ac:dyDescent="0.3">
      <c r="A22" s="140" t="s">
        <v>291</v>
      </c>
      <c r="B22" s="92"/>
      <c r="C22" s="92"/>
      <c r="D22" s="92"/>
      <c r="E22" s="92"/>
      <c r="F22" s="92"/>
      <c r="G22" s="92"/>
      <c r="H22" s="141" t="e">
        <f>H17/H16</f>
        <v>#DIV/0!</v>
      </c>
      <c r="J22" s="133"/>
      <c r="K22" s="29"/>
    </row>
    <row r="23" spans="1:11" ht="14.5" customHeight="1" x14ac:dyDescent="0.3">
      <c r="A23" s="142" t="s">
        <v>292</v>
      </c>
      <c r="B23" s="92"/>
      <c r="C23" s="92"/>
      <c r="D23" s="92"/>
      <c r="E23" s="92"/>
      <c r="F23" s="92"/>
      <c r="G23" s="92"/>
      <c r="H23" s="143" t="e">
        <f>IF((H22&lt;0.5),H17+H19-H18,H15)</f>
        <v>#DIV/0!</v>
      </c>
      <c r="J23" s="134"/>
      <c r="K23" s="135"/>
    </row>
    <row r="24" spans="1:11" ht="14.5" customHeight="1" thickBot="1" x14ac:dyDescent="0.35">
      <c r="A24" s="157" t="s">
        <v>310</v>
      </c>
      <c r="B24" s="144"/>
      <c r="C24" s="144"/>
      <c r="D24" s="144"/>
      <c r="E24" s="144"/>
      <c r="F24" s="144"/>
      <c r="G24" s="144"/>
      <c r="H24" s="175" t="e">
        <f>IF((H22&lt;0.5),1,(H16+H19-H18)/H15)</f>
        <v>#DIV/0!</v>
      </c>
    </row>
    <row r="25" spans="1:11" ht="28.25" customHeight="1" x14ac:dyDescent="0.3">
      <c r="A25" s="294" t="s">
        <v>306</v>
      </c>
      <c r="B25" s="294"/>
      <c r="C25" s="294"/>
      <c r="D25" s="294"/>
      <c r="E25" s="294"/>
      <c r="F25" s="294"/>
      <c r="G25" s="294"/>
      <c r="H25" s="294"/>
    </row>
    <row r="26" spans="1:11" ht="14.5" customHeight="1" x14ac:dyDescent="0.3">
      <c r="A26" s="155"/>
      <c r="H26" s="156"/>
    </row>
    <row r="27" spans="1:11" x14ac:dyDescent="0.3">
      <c r="A27" s="22" t="s">
        <v>5</v>
      </c>
      <c r="C27" s="203" t="str">
        <f>C1</f>
        <v>[Insert Project Name in General Info.]</v>
      </c>
      <c r="D27" s="203"/>
      <c r="E27" s="203"/>
      <c r="F27" s="203"/>
      <c r="G27" s="203"/>
    </row>
    <row r="28" spans="1:11" ht="14.5" thickBot="1" x14ac:dyDescent="0.35">
      <c r="C28" s="129"/>
      <c r="D28" s="130"/>
    </row>
    <row r="29" spans="1:11" ht="15" x14ac:dyDescent="0.3">
      <c r="A29" s="27" t="s">
        <v>86</v>
      </c>
      <c r="B29" s="7"/>
      <c r="C29" s="7"/>
      <c r="D29" s="7"/>
      <c r="E29" s="7"/>
      <c r="F29" s="7"/>
      <c r="G29" s="7"/>
      <c r="H29" s="8"/>
    </row>
    <row r="30" spans="1:11" ht="55.75" customHeight="1" x14ac:dyDescent="0.3">
      <c r="A30" s="283" t="s">
        <v>87</v>
      </c>
      <c r="B30" s="284"/>
      <c r="C30" s="284"/>
      <c r="D30" s="284"/>
      <c r="E30" s="284"/>
      <c r="F30" s="284"/>
      <c r="G30" s="284"/>
      <c r="H30" s="285"/>
    </row>
    <row r="31" spans="1:11" ht="13.75" customHeight="1" x14ac:dyDescent="0.3">
      <c r="A31" s="9"/>
      <c r="B31" s="5"/>
      <c r="C31" s="5"/>
      <c r="D31" s="5"/>
      <c r="E31" s="5"/>
      <c r="F31" s="5"/>
      <c r="G31" s="5"/>
      <c r="H31" s="151"/>
    </row>
    <row r="32" spans="1:11" x14ac:dyDescent="0.3">
      <c r="A32" s="9" t="s">
        <v>88</v>
      </c>
      <c r="H32" s="10"/>
    </row>
    <row r="33" spans="1:8" ht="17" x14ac:dyDescent="0.45">
      <c r="A33" s="281" t="s">
        <v>89</v>
      </c>
      <c r="B33" s="282"/>
      <c r="C33" s="282"/>
      <c r="D33" s="282"/>
      <c r="E33" s="282"/>
      <c r="F33" s="3" t="s">
        <v>90</v>
      </c>
      <c r="H33" s="10"/>
    </row>
    <row r="34" spans="1:8" x14ac:dyDescent="0.3">
      <c r="A34" s="9" t="s">
        <v>91</v>
      </c>
      <c r="H34" s="10"/>
    </row>
    <row r="35" spans="1:8" ht="13.75" customHeight="1" x14ac:dyDescent="0.3">
      <c r="A35" s="9" t="s">
        <v>298</v>
      </c>
      <c r="B35" s="5"/>
      <c r="C35" s="5"/>
      <c r="D35" s="5"/>
      <c r="E35" s="5"/>
      <c r="F35" s="5"/>
      <c r="G35" s="5"/>
      <c r="H35" s="151"/>
    </row>
    <row r="36" spans="1:8" ht="14.5" customHeight="1" x14ac:dyDescent="0.45">
      <c r="A36" s="9" t="s">
        <v>309</v>
      </c>
      <c r="H36" s="10"/>
    </row>
    <row r="37" spans="1:8" ht="14.5" customHeight="1" x14ac:dyDescent="0.3">
      <c r="A37" s="9" t="s">
        <v>308</v>
      </c>
      <c r="H37" s="10"/>
    </row>
    <row r="38" spans="1:8" ht="15" customHeight="1" x14ac:dyDescent="0.3">
      <c r="A38" s="123" t="s">
        <v>307</v>
      </c>
      <c r="B38" s="6"/>
      <c r="C38" s="6"/>
      <c r="D38" s="6"/>
      <c r="E38" s="6"/>
      <c r="F38" s="6"/>
      <c r="G38" s="6"/>
      <c r="H38" s="112"/>
    </row>
    <row r="39" spans="1:8" ht="15" customHeight="1" x14ac:dyDescent="0.3">
      <c r="A39" s="9" t="s">
        <v>294</v>
      </c>
      <c r="H39" s="10"/>
    </row>
    <row r="40" spans="1:8" x14ac:dyDescent="0.3">
      <c r="A40" s="9" t="s">
        <v>293</v>
      </c>
      <c r="H40" s="10"/>
    </row>
    <row r="41" spans="1:8" x14ac:dyDescent="0.3">
      <c r="A41" s="9"/>
      <c r="H41" s="10"/>
    </row>
    <row r="42" spans="1:8" x14ac:dyDescent="0.3">
      <c r="A42" s="9" t="s">
        <v>341</v>
      </c>
      <c r="H42" s="10"/>
    </row>
    <row r="43" spans="1:8" ht="17" x14ac:dyDescent="0.45">
      <c r="A43" s="281" t="s">
        <v>93</v>
      </c>
      <c r="B43" s="282"/>
      <c r="C43" s="282"/>
      <c r="D43" s="282"/>
      <c r="E43" s="282"/>
      <c r="F43" s="3" t="s">
        <v>94</v>
      </c>
      <c r="H43" s="10"/>
    </row>
    <row r="44" spans="1:8" x14ac:dyDescent="0.3">
      <c r="A44" s="9" t="s">
        <v>91</v>
      </c>
      <c r="H44" s="10"/>
    </row>
    <row r="45" spans="1:8" x14ac:dyDescent="0.3">
      <c r="A45" s="9" t="s">
        <v>302</v>
      </c>
      <c r="H45" s="10"/>
    </row>
    <row r="46" spans="1:8" x14ac:dyDescent="0.3">
      <c r="A46" s="123" t="s">
        <v>303</v>
      </c>
      <c r="H46" s="10"/>
    </row>
    <row r="47" spans="1:8" ht="13.75" customHeight="1" x14ac:dyDescent="0.3">
      <c r="A47" s="9" t="s">
        <v>304</v>
      </c>
      <c r="B47" s="5"/>
      <c r="C47" s="5"/>
      <c r="D47" s="5"/>
      <c r="E47" s="5"/>
      <c r="F47" s="5"/>
      <c r="G47" s="5"/>
      <c r="H47" s="151"/>
    </row>
    <row r="48" spans="1:8" x14ac:dyDescent="0.3">
      <c r="A48" s="114"/>
      <c r="B48" s="158"/>
      <c r="C48" s="158"/>
      <c r="D48" s="158"/>
      <c r="E48" s="158"/>
      <c r="F48" s="158"/>
      <c r="G48" s="158"/>
      <c r="H48" s="115"/>
    </row>
    <row r="49" spans="1:8" x14ac:dyDescent="0.3">
      <c r="A49" s="9"/>
      <c r="B49" s="292" t="s">
        <v>95</v>
      </c>
      <c r="C49" s="292"/>
      <c r="D49" s="292"/>
      <c r="E49" s="94" t="s">
        <v>96</v>
      </c>
      <c r="H49" s="10"/>
    </row>
    <row r="50" spans="1:8" ht="17" x14ac:dyDescent="0.45">
      <c r="A50" s="9"/>
      <c r="B50" s="293" t="s">
        <v>97</v>
      </c>
      <c r="C50" s="293"/>
      <c r="D50" s="104" t="e">
        <f>IF(H9,H9,H23)</f>
        <v>#DIV/0!</v>
      </c>
      <c r="E50" s="95" t="s">
        <v>98</v>
      </c>
      <c r="F50" s="153"/>
      <c r="G50" s="159"/>
      <c r="H50" s="154"/>
    </row>
    <row r="51" spans="1:8" x14ac:dyDescent="0.3">
      <c r="A51" s="9"/>
      <c r="B51" s="77" t="s">
        <v>99</v>
      </c>
      <c r="C51" s="78"/>
      <c r="D51" s="30" t="e">
        <f>IFERROR(H24,H11)</f>
        <v>#DIV/0!</v>
      </c>
      <c r="E51" s="97"/>
      <c r="F51" s="160"/>
      <c r="G51" s="160"/>
      <c r="H51" s="116"/>
    </row>
    <row r="52" spans="1:8" x14ac:dyDescent="0.3">
      <c r="A52" s="9"/>
      <c r="B52" s="77" t="s">
        <v>100</v>
      </c>
      <c r="C52" s="78"/>
      <c r="D52" s="174"/>
      <c r="E52" s="97"/>
      <c r="F52" s="160"/>
      <c r="G52" s="160"/>
      <c r="H52" s="116"/>
    </row>
    <row r="53" spans="1:8" x14ac:dyDescent="0.3">
      <c r="A53" s="9"/>
      <c r="B53" s="77" t="s">
        <v>101</v>
      </c>
      <c r="C53" s="78"/>
      <c r="D53" s="30" t="e">
        <f>0.95*D51+D52*(1-D51)</f>
        <v>#DIV/0!</v>
      </c>
      <c r="E53" s="97"/>
      <c r="F53" s="160"/>
      <c r="G53" s="160"/>
      <c r="H53" s="116"/>
    </row>
    <row r="54" spans="1:8" ht="14.5" thickBot="1" x14ac:dyDescent="0.35">
      <c r="A54" s="9"/>
      <c r="B54" s="77" t="s">
        <v>102</v>
      </c>
      <c r="C54" s="78"/>
      <c r="D54" s="174"/>
      <c r="E54" s="97" t="s">
        <v>103</v>
      </c>
      <c r="F54" s="160"/>
      <c r="G54" s="160"/>
      <c r="H54" s="116"/>
    </row>
    <row r="55" spans="1:8" x14ac:dyDescent="0.3">
      <c r="A55" s="9"/>
      <c r="B55" s="286" t="s">
        <v>104</v>
      </c>
      <c r="C55" s="287"/>
      <c r="D55" s="125" t="e">
        <f>43560*D53*(D54/12)*D50</f>
        <v>#DIV/0!</v>
      </c>
      <c r="E55" s="8" t="s">
        <v>105</v>
      </c>
      <c r="H55" s="10"/>
    </row>
    <row r="56" spans="1:8" x14ac:dyDescent="0.3">
      <c r="A56" s="9"/>
      <c r="B56" s="288"/>
      <c r="C56" s="289"/>
      <c r="D56" s="88" t="e">
        <f>D55/43560</f>
        <v>#DIV/0!</v>
      </c>
      <c r="E56" s="10" t="s">
        <v>106</v>
      </c>
      <c r="H56" s="10"/>
    </row>
    <row r="57" spans="1:8" ht="14.5" thickBot="1" x14ac:dyDescent="0.35">
      <c r="A57" s="11"/>
      <c r="B57" s="290"/>
      <c r="C57" s="291"/>
      <c r="D57" s="126" t="e">
        <f>D55*7.481</f>
        <v>#DIV/0!</v>
      </c>
      <c r="E57" s="13" t="s">
        <v>107</v>
      </c>
      <c r="F57" s="12"/>
      <c r="G57" s="12"/>
      <c r="H57" s="13"/>
    </row>
    <row r="59" spans="1:8" x14ac:dyDescent="0.3">
      <c r="A59" s="282" t="s">
        <v>108</v>
      </c>
      <c r="B59" s="282"/>
      <c r="C59" s="282"/>
      <c r="D59" s="282"/>
      <c r="E59" s="282"/>
      <c r="F59" s="282"/>
      <c r="G59" s="282"/>
      <c r="H59" s="282"/>
    </row>
  </sheetData>
  <sheetProtection algorithmName="SHA-512" hashValue="eWg/LmNcxl1mRcMvT0UZkenCQPddeYEylwLmSn3DLbscGUqx2ODcCwbmuAnRhvTRR0cPGP3WSAVYdxiCYQgmzw==" saltValue="X+Z9ZAfGeaFryX2ZXum+BA==" spinCount="100000" sheet="1" objects="1" scenarios="1"/>
  <mergeCells count="10">
    <mergeCell ref="A59:H59"/>
    <mergeCell ref="B49:D49"/>
    <mergeCell ref="B50:C50"/>
    <mergeCell ref="A25:H25"/>
    <mergeCell ref="C27:G27"/>
    <mergeCell ref="C1:G1"/>
    <mergeCell ref="A33:E33"/>
    <mergeCell ref="A43:E43"/>
    <mergeCell ref="A30:H30"/>
    <mergeCell ref="B55:C57"/>
  </mergeCells>
  <conditionalFormatting sqref="H9:H10 H12 H15:H19 D52 D54">
    <cfRule type="expression" dxfId="13" priority="2" stopIfTrue="1">
      <formula>ISBLANK(D9)</formula>
    </cfRule>
  </conditionalFormatting>
  <conditionalFormatting sqref="H20">
    <cfRule type="expression" dxfId="12" priority="1" stopIfTrue="1">
      <formula>ISBLANK(H20)</formula>
    </cfRule>
  </conditionalFormatting>
  <pageMargins left="0.7" right="0.7" top="0.75" bottom="0.75" header="0.3" footer="0.3"/>
  <pageSetup scale="98" firstPageNumber="9" orientation="portrait" useFirstPageNumber="1" r:id="rId1"/>
  <headerFooter>
    <oddFooter>&amp;L&amp;"Times New Roman,Regular"January 2025&amp;R&amp;"Times New Roman,Regular"&amp;P</oddFooter>
  </headerFooter>
  <rowBreaks count="1" manualBreakCount="1">
    <brk id="26"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8"/>
  <sheetViews>
    <sheetView view="pageBreakPreview" zoomScaleNormal="100" zoomScaleSheetLayoutView="100" workbookViewId="0">
      <selection activeCell="I26" sqref="I26"/>
    </sheetView>
  </sheetViews>
  <sheetFormatPr defaultColWidth="9.1796875" defaultRowHeight="14" x14ac:dyDescent="0.3"/>
  <cols>
    <col min="1" max="1" width="32.81640625" style="3" customWidth="1"/>
    <col min="2" max="2" width="10.1796875" style="3" bestFit="1" customWidth="1"/>
    <col min="3" max="4" width="14.453125" style="3" customWidth="1"/>
    <col min="5" max="5" width="13.453125" style="3" customWidth="1"/>
    <col min="6" max="16384" width="9.1796875" style="3"/>
  </cols>
  <sheetData>
    <row r="1" spans="1:9" x14ac:dyDescent="0.3">
      <c r="A1" s="22" t="s">
        <v>5</v>
      </c>
      <c r="B1" s="203" t="str">
        <f>'General Information'!A5</f>
        <v>[Insert Project Name in General Info.]</v>
      </c>
      <c r="C1" s="203"/>
      <c r="D1" s="203"/>
      <c r="E1" s="203"/>
    </row>
    <row r="2" spans="1:9" x14ac:dyDescent="0.3">
      <c r="A2" s="22"/>
      <c r="B2" s="176"/>
      <c r="C2" s="176"/>
      <c r="D2" s="176"/>
      <c r="E2" s="176"/>
    </row>
    <row r="3" spans="1:9" x14ac:dyDescent="0.3">
      <c r="A3" s="4" t="s">
        <v>336</v>
      </c>
    </row>
    <row r="4" spans="1:9" ht="32.25" customHeight="1" thickBot="1" x14ac:dyDescent="0.35">
      <c r="A4" s="303" t="s">
        <v>334</v>
      </c>
      <c r="B4" s="303"/>
      <c r="C4" s="303"/>
      <c r="D4" s="303"/>
      <c r="E4" s="303"/>
      <c r="F4" s="303"/>
      <c r="G4" s="303"/>
      <c r="H4" s="303"/>
      <c r="I4" s="303"/>
    </row>
    <row r="5" spans="1:9" ht="16.5" customHeight="1" x14ac:dyDescent="0.3">
      <c r="A5" s="308" t="s">
        <v>109</v>
      </c>
      <c r="B5" s="118" t="s">
        <v>110</v>
      </c>
      <c r="C5" s="302" t="s">
        <v>342</v>
      </c>
      <c r="D5" s="302" t="s">
        <v>111</v>
      </c>
      <c r="E5" s="302" t="s">
        <v>315</v>
      </c>
      <c r="F5" s="304" t="s">
        <v>112</v>
      </c>
      <c r="G5" s="304"/>
      <c r="H5" s="304"/>
      <c r="I5" s="305"/>
    </row>
    <row r="6" spans="1:9" ht="42.75" customHeight="1" x14ac:dyDescent="0.3">
      <c r="A6" s="309"/>
      <c r="B6" s="103" t="s">
        <v>113</v>
      </c>
      <c r="C6" s="250"/>
      <c r="D6" s="250"/>
      <c r="E6" s="250"/>
      <c r="F6" s="306"/>
      <c r="G6" s="306"/>
      <c r="H6" s="306"/>
      <c r="I6" s="307"/>
    </row>
    <row r="7" spans="1:9" x14ac:dyDescent="0.3">
      <c r="A7" s="310" t="s">
        <v>114</v>
      </c>
      <c r="B7" s="229"/>
      <c r="C7" s="229"/>
      <c r="D7" s="229"/>
      <c r="E7" s="229"/>
      <c r="F7" s="229"/>
      <c r="G7" s="229"/>
      <c r="H7" s="229"/>
      <c r="I7" s="311"/>
    </row>
    <row r="8" spans="1:9" x14ac:dyDescent="0.3">
      <c r="A8" s="24" t="s">
        <v>115</v>
      </c>
      <c r="B8" s="31"/>
      <c r="C8" s="105"/>
      <c r="D8" s="104" t="e">
        <f>'Steps 5a'!$D$53</f>
        <v>#DIV/0!</v>
      </c>
      <c r="E8" s="58" t="e">
        <f>IF(D8*('Steps 5a'!D$54/12)*C8=0,"",D8*('Steps 5a'!D$54/12)*C8)</f>
        <v>#DIV/0!</v>
      </c>
      <c r="F8" s="300"/>
      <c r="G8" s="300"/>
      <c r="H8" s="300"/>
      <c r="I8" s="301"/>
    </row>
    <row r="9" spans="1:9" x14ac:dyDescent="0.3">
      <c r="A9" s="24" t="s">
        <v>116</v>
      </c>
      <c r="B9" s="31"/>
      <c r="C9" s="105"/>
      <c r="D9" s="104" t="e">
        <f>'Steps 5a'!$D$53</f>
        <v>#DIV/0!</v>
      </c>
      <c r="E9" s="58" t="e">
        <f>IF(D9*('Steps 5a'!D$54/12)*C9=0,"",D9*('Steps 5a'!D$54/12)*C9)</f>
        <v>#DIV/0!</v>
      </c>
      <c r="F9" s="300"/>
      <c r="G9" s="300"/>
      <c r="H9" s="300"/>
      <c r="I9" s="301"/>
    </row>
    <row r="10" spans="1:9" x14ac:dyDescent="0.3">
      <c r="A10" s="24" t="s">
        <v>117</v>
      </c>
      <c r="B10" s="31"/>
      <c r="C10" s="105"/>
      <c r="D10" s="104" t="e">
        <f>'Steps 5a'!$D$53</f>
        <v>#DIV/0!</v>
      </c>
      <c r="E10" s="58" t="e">
        <f>IF(D10*('Steps 5a'!D$54/12)*C10=0,"",D10*('Steps 5a'!D$54/12)*C10)</f>
        <v>#DIV/0!</v>
      </c>
      <c r="F10" s="300"/>
      <c r="G10" s="300"/>
      <c r="H10" s="300"/>
      <c r="I10" s="301"/>
    </row>
    <row r="11" spans="1:9" x14ac:dyDescent="0.3">
      <c r="A11" s="24" t="s">
        <v>118</v>
      </c>
      <c r="B11" s="31"/>
      <c r="C11" s="105"/>
      <c r="D11" s="104" t="e">
        <f>'Steps 5a'!$D$53</f>
        <v>#DIV/0!</v>
      </c>
      <c r="E11" s="58" t="e">
        <f>IF(D11*('Steps 5a'!D$54/12)*C11=0,"",D11*('Steps 5a'!D$54/12)*C11)</f>
        <v>#DIV/0!</v>
      </c>
      <c r="F11" s="300"/>
      <c r="G11" s="300"/>
      <c r="H11" s="300"/>
      <c r="I11" s="301"/>
    </row>
    <row r="12" spans="1:9" x14ac:dyDescent="0.3">
      <c r="A12" s="24" t="s">
        <v>119</v>
      </c>
      <c r="B12" s="31"/>
      <c r="C12" s="105"/>
      <c r="D12" s="104" t="e">
        <f>'Steps 5a'!$D$53</f>
        <v>#DIV/0!</v>
      </c>
      <c r="E12" s="58" t="e">
        <f>IF(D12*('Steps 5a'!D$54/12)*C12=0,"",D12*('Steps 5a'!D$54/12)*C12)</f>
        <v>#DIV/0!</v>
      </c>
      <c r="F12" s="300"/>
      <c r="G12" s="300"/>
      <c r="H12" s="300"/>
      <c r="I12" s="301"/>
    </row>
    <row r="13" spans="1:9" x14ac:dyDescent="0.3">
      <c r="A13" s="24" t="s">
        <v>120</v>
      </c>
      <c r="B13" s="31"/>
      <c r="C13" s="105"/>
      <c r="D13" s="104" t="e">
        <f>'Steps 5a'!$D$53</f>
        <v>#DIV/0!</v>
      </c>
      <c r="E13" s="58" t="e">
        <f>IF(D13*('Steps 5a'!D$54/12)*C13=0,"",D13*('Steps 5a'!D$54/12)*C13)</f>
        <v>#DIV/0!</v>
      </c>
      <c r="F13" s="331"/>
      <c r="G13" s="332"/>
      <c r="H13" s="332"/>
      <c r="I13" s="333"/>
    </row>
    <row r="14" spans="1:9" x14ac:dyDescent="0.3">
      <c r="A14" s="24" t="s">
        <v>121</v>
      </c>
      <c r="B14" s="31"/>
      <c r="C14" s="105"/>
      <c r="D14" s="104" t="e">
        <f>'Steps 5a'!$D$53</f>
        <v>#DIV/0!</v>
      </c>
      <c r="E14" s="58" t="e">
        <f>IF(D14*('Steps 5a'!D$54/12)*C14=0,"",D14*('Steps 5a'!D$54/12)*C14)</f>
        <v>#DIV/0!</v>
      </c>
      <c r="F14" s="300"/>
      <c r="G14" s="300"/>
      <c r="H14" s="300"/>
      <c r="I14" s="301"/>
    </row>
    <row r="15" spans="1:9" x14ac:dyDescent="0.3">
      <c r="A15" s="310" t="s">
        <v>122</v>
      </c>
      <c r="B15" s="229"/>
      <c r="C15" s="229"/>
      <c r="D15" s="229"/>
      <c r="E15" s="229"/>
      <c r="F15" s="229"/>
      <c r="G15" s="229"/>
      <c r="H15" s="229"/>
      <c r="I15" s="311"/>
    </row>
    <row r="16" spans="1:9" x14ac:dyDescent="0.3">
      <c r="A16" s="24" t="s">
        <v>123</v>
      </c>
      <c r="B16" s="31"/>
      <c r="C16" s="105"/>
      <c r="D16" s="104" t="e">
        <f>'Steps 5a'!$D$53</f>
        <v>#DIV/0!</v>
      </c>
      <c r="E16" s="58" t="e">
        <f>IF(D16*('Steps 5a'!D$54/12)*C16=0,"",D16*('Steps 5a'!D$54/12)*C16)</f>
        <v>#DIV/0!</v>
      </c>
      <c r="F16" s="300"/>
      <c r="G16" s="300"/>
      <c r="H16" s="300"/>
      <c r="I16" s="301"/>
    </row>
    <row r="17" spans="1:9" x14ac:dyDescent="0.3">
      <c r="A17" s="312" t="s">
        <v>124</v>
      </c>
      <c r="B17" s="313"/>
      <c r="C17" s="313"/>
      <c r="D17" s="314"/>
      <c r="E17" s="58" t="e">
        <f>SUM(E8:E14,E16)</f>
        <v>#DIV/0!</v>
      </c>
      <c r="F17" s="258" t="s">
        <v>106</v>
      </c>
      <c r="G17" s="258"/>
      <c r="H17" s="258"/>
      <c r="I17" s="318"/>
    </row>
    <row r="18" spans="1:9" x14ac:dyDescent="0.3">
      <c r="A18" s="315"/>
      <c r="B18" s="316"/>
      <c r="C18" s="316"/>
      <c r="D18" s="317"/>
      <c r="E18" s="64" t="e">
        <f>E17*325853.4</f>
        <v>#DIV/0!</v>
      </c>
      <c r="F18" s="258" t="s">
        <v>107</v>
      </c>
      <c r="G18" s="258"/>
      <c r="H18" s="258"/>
      <c r="I18" s="318"/>
    </row>
    <row r="19" spans="1:9" ht="14.5" thickBot="1" x14ac:dyDescent="0.35">
      <c r="A19" s="315"/>
      <c r="B19" s="316"/>
      <c r="C19" s="316"/>
      <c r="D19" s="317"/>
      <c r="E19" s="64" t="e">
        <f>E17*43560</f>
        <v>#DIV/0!</v>
      </c>
      <c r="F19" s="329" t="s">
        <v>125</v>
      </c>
      <c r="G19" s="329"/>
      <c r="H19" s="329"/>
      <c r="I19" s="330"/>
    </row>
    <row r="20" spans="1:9" x14ac:dyDescent="0.3">
      <c r="A20" s="319" t="s">
        <v>126</v>
      </c>
      <c r="B20" s="320"/>
      <c r="C20" s="320"/>
      <c r="D20" s="320"/>
      <c r="E20" s="86" t="e">
        <f>IF(('Steps 5a'!D56&lt;'Step 5b'!E17),'Steps 5a'!D56-'Step 5b'!E17,('Steps 5a'!D56-'Step 5b'!E17))</f>
        <v>#DIV/0!</v>
      </c>
      <c r="F20" s="325" t="s">
        <v>106</v>
      </c>
      <c r="G20" s="325"/>
      <c r="H20" s="325"/>
      <c r="I20" s="326"/>
    </row>
    <row r="21" spans="1:9" x14ac:dyDescent="0.3">
      <c r="A21" s="321"/>
      <c r="B21" s="322"/>
      <c r="C21" s="322"/>
      <c r="D21" s="322"/>
      <c r="E21" s="66" t="str">
        <f>IF(ISERROR(E20*325853.4),"",E20*325853.4)</f>
        <v/>
      </c>
      <c r="F21" s="258" t="s">
        <v>107</v>
      </c>
      <c r="G21" s="258"/>
      <c r="H21" s="258"/>
      <c r="I21" s="318"/>
    </row>
    <row r="22" spans="1:9" ht="14.5" thickBot="1" x14ac:dyDescent="0.35">
      <c r="A22" s="323"/>
      <c r="B22" s="324"/>
      <c r="C22" s="324"/>
      <c r="D22" s="324"/>
      <c r="E22" s="67" t="str">
        <f>IF(ISERROR(E20*43560),"",E20*43560)</f>
        <v/>
      </c>
      <c r="F22" s="327" t="s">
        <v>125</v>
      </c>
      <c r="G22" s="327"/>
      <c r="H22" s="327"/>
      <c r="I22" s="328"/>
    </row>
    <row r="23" spans="1:9" x14ac:dyDescent="0.3">
      <c r="A23" s="38"/>
      <c r="B23" s="38"/>
      <c r="C23" s="38"/>
      <c r="D23" s="38"/>
      <c r="E23" s="39"/>
      <c r="F23" s="6"/>
      <c r="G23" s="6"/>
      <c r="H23" s="6"/>
      <c r="I23" s="6"/>
    </row>
    <row r="24" spans="1:9" ht="45.65" customHeight="1" x14ac:dyDescent="0.3">
      <c r="A24" s="295" t="s">
        <v>333</v>
      </c>
      <c r="B24" s="295"/>
      <c r="C24" s="295"/>
      <c r="D24" s="295"/>
      <c r="E24" s="295"/>
      <c r="F24" s="295"/>
      <c r="G24" s="295"/>
      <c r="H24" s="295"/>
      <c r="I24" s="295"/>
    </row>
    <row r="25" spans="1:9" ht="21" customHeight="1" x14ac:dyDescent="0.3">
      <c r="A25" s="297"/>
      <c r="B25" s="298"/>
      <c r="C25" s="298"/>
      <c r="D25" s="298"/>
      <c r="E25" s="298"/>
      <c r="F25" s="298"/>
      <c r="G25" s="298"/>
      <c r="H25" s="299"/>
      <c r="I25" s="117" t="s">
        <v>18</v>
      </c>
    </row>
    <row r="26" spans="1:9" ht="45.75" customHeight="1" x14ac:dyDescent="0.3">
      <c r="A26" s="220" t="s">
        <v>335</v>
      </c>
      <c r="B26" s="221"/>
      <c r="C26" s="221"/>
      <c r="D26" s="221"/>
      <c r="E26" s="221"/>
      <c r="F26" s="221"/>
      <c r="G26" s="221"/>
      <c r="H26" s="222"/>
      <c r="I26" s="31"/>
    </row>
    <row r="27" spans="1:9" ht="14.5" customHeight="1" x14ac:dyDescent="0.3">
      <c r="A27" s="111"/>
      <c r="B27" s="111"/>
      <c r="C27" s="111"/>
      <c r="D27" s="111"/>
      <c r="E27" s="111"/>
      <c r="F27" s="111"/>
      <c r="G27" s="111"/>
      <c r="H27" s="111"/>
      <c r="I27" s="87"/>
    </row>
    <row r="28" spans="1:9" s="6" customFormat="1" ht="15" customHeight="1" x14ac:dyDescent="0.3">
      <c r="A28" s="296" t="s">
        <v>127</v>
      </c>
      <c r="B28" s="296"/>
      <c r="C28" s="296"/>
      <c r="D28" s="296"/>
      <c r="E28" s="296"/>
      <c r="F28" s="296"/>
      <c r="G28" s="296"/>
      <c r="H28" s="296"/>
      <c r="I28" s="296"/>
    </row>
  </sheetData>
  <sheetProtection algorithmName="SHA-512" hashValue="NiF0ZafF75Q0+96POIaSsDfrlZQoNveenviRfl+dflbKatPOa6iX5KduM73wmta/x+h/JQZYT2MXwLIvUvh61A==" saltValue="649SrkL3oRZWpj832RB9sg==" spinCount="100000" sheet="1" objects="1" scenarios="1"/>
  <mergeCells count="29">
    <mergeCell ref="A17:D19"/>
    <mergeCell ref="F18:I18"/>
    <mergeCell ref="A20:D22"/>
    <mergeCell ref="F9:I9"/>
    <mergeCell ref="F10:I10"/>
    <mergeCell ref="F20:I20"/>
    <mergeCell ref="F16:I16"/>
    <mergeCell ref="F17:I17"/>
    <mergeCell ref="F21:I21"/>
    <mergeCell ref="F22:I22"/>
    <mergeCell ref="F19:I19"/>
    <mergeCell ref="A15:I15"/>
    <mergeCell ref="F13:I13"/>
    <mergeCell ref="A24:I24"/>
    <mergeCell ref="A28:I28"/>
    <mergeCell ref="A26:H26"/>
    <mergeCell ref="A25:H25"/>
    <mergeCell ref="B1:E1"/>
    <mergeCell ref="F12:I12"/>
    <mergeCell ref="F14:I14"/>
    <mergeCell ref="D5:D6"/>
    <mergeCell ref="A4:I4"/>
    <mergeCell ref="F5:I6"/>
    <mergeCell ref="A5:A6"/>
    <mergeCell ref="C5:C6"/>
    <mergeCell ref="E5:E6"/>
    <mergeCell ref="A7:I7"/>
    <mergeCell ref="F8:I8"/>
    <mergeCell ref="F11:I11"/>
  </mergeCells>
  <conditionalFormatting sqref="B8:B14 F8:F14 B16 F16">
    <cfRule type="expression" dxfId="11" priority="180" stopIfTrue="1">
      <formula>ISBLANK(B8)</formula>
    </cfRule>
  </conditionalFormatting>
  <conditionalFormatting sqref="C8:C14 C16">
    <cfRule type="expression" dxfId="10" priority="198" stopIfTrue="1">
      <formula>ISBLANK(C8)</formula>
    </cfRule>
  </conditionalFormatting>
  <conditionalFormatting sqref="I26">
    <cfRule type="expression" dxfId="9" priority="1" stopIfTrue="1">
      <formula>ISBLANK(I26)</formula>
    </cfRule>
  </conditionalFormatting>
  <dataValidations count="2">
    <dataValidation type="list" allowBlank="1" showInputMessage="1" showErrorMessage="1" sqref="I26:I27" xr:uid="{00000000-0002-0000-0700-000000000000}">
      <formula1>YNNA</formula1>
    </dataValidation>
    <dataValidation type="list" allowBlank="1" showInputMessage="1" showErrorMessage="1" sqref="B8:B14 B16" xr:uid="{00000000-0002-0000-0700-000001000000}">
      <formula1>YN</formula1>
    </dataValidation>
  </dataValidations>
  <pageMargins left="0.7" right="0.7" top="0.75" bottom="0.75" header="0.3" footer="0.3"/>
  <pageSetup scale="95" firstPageNumber="11" orientation="landscape" useFirstPageNumber="1" r:id="rId1"/>
  <headerFooter>
    <oddFooter>&amp;L&amp;"Times New Roman,Regular"January 2025&amp;R&amp;"Times New Roman,Regular"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5"/>
  <sheetViews>
    <sheetView view="pageBreakPreview" topLeftCell="A20" zoomScaleNormal="100" zoomScaleSheetLayoutView="100" workbookViewId="0">
      <selection activeCell="J63" sqref="J63"/>
    </sheetView>
  </sheetViews>
  <sheetFormatPr defaultColWidth="9.1796875" defaultRowHeight="14" x14ac:dyDescent="0.3"/>
  <cols>
    <col min="1" max="1" width="13.81640625" style="3" customWidth="1"/>
    <col min="2" max="2" width="9.1796875" style="3"/>
    <col min="3" max="3" width="11.81640625" style="3" bestFit="1" customWidth="1"/>
    <col min="4" max="4" width="9.1796875" style="3"/>
    <col min="5" max="5" width="14.54296875" style="3" bestFit="1" customWidth="1"/>
    <col min="6" max="7" width="14.1796875" style="3" customWidth="1"/>
    <col min="8" max="8" width="13.453125" style="3" customWidth="1"/>
    <col min="9" max="9" width="10.1796875" style="3" bestFit="1" customWidth="1"/>
    <col min="10" max="10" width="9.1796875" style="3"/>
    <col min="11" max="11" width="13.08984375" style="3" customWidth="1"/>
    <col min="12" max="16384" width="9.1796875" style="3"/>
  </cols>
  <sheetData>
    <row r="1" spans="1:11" x14ac:dyDescent="0.3">
      <c r="A1" s="22" t="s">
        <v>5</v>
      </c>
      <c r="B1" s="374" t="str">
        <f>'General Information'!A5</f>
        <v>[Insert Project Name in General Info.]</v>
      </c>
      <c r="C1" s="374"/>
      <c r="D1" s="374"/>
      <c r="E1" s="374"/>
    </row>
    <row r="3" spans="1:11" x14ac:dyDescent="0.3">
      <c r="A3" s="4" t="s">
        <v>128</v>
      </c>
    </row>
    <row r="4" spans="1:11" x14ac:dyDescent="0.3">
      <c r="A4" s="4"/>
    </row>
    <row r="5" spans="1:11" x14ac:dyDescent="0.3">
      <c r="A5" s="4" t="s">
        <v>129</v>
      </c>
    </row>
    <row r="6" spans="1:11" ht="41.5" customHeight="1" x14ac:dyDescent="0.3">
      <c r="A6" s="379" t="s">
        <v>331</v>
      </c>
      <c r="B6" s="379"/>
      <c r="C6" s="379"/>
      <c r="D6" s="379"/>
      <c r="E6" s="379"/>
      <c r="F6" s="379"/>
      <c r="G6" s="379"/>
      <c r="H6" s="379"/>
      <c r="I6" s="379"/>
      <c r="J6" s="379"/>
      <c r="K6" s="379"/>
    </row>
    <row r="7" spans="1:11" x14ac:dyDescent="0.3">
      <c r="B7" s="91"/>
      <c r="C7" s="92"/>
      <c r="D7" s="92"/>
      <c r="E7" s="92"/>
      <c r="F7" s="92"/>
      <c r="G7" s="92"/>
      <c r="H7" s="93"/>
      <c r="I7" s="32" t="s">
        <v>113</v>
      </c>
      <c r="J7" s="33"/>
    </row>
    <row r="8" spans="1:11" x14ac:dyDescent="0.3">
      <c r="B8" s="91" t="s">
        <v>130</v>
      </c>
      <c r="C8" s="92"/>
      <c r="D8" s="92"/>
      <c r="E8" s="92"/>
      <c r="F8" s="92"/>
      <c r="G8" s="92"/>
      <c r="H8" s="92"/>
      <c r="I8" s="121"/>
      <c r="J8" s="33"/>
    </row>
    <row r="10" spans="1:11" x14ac:dyDescent="0.3">
      <c r="A10" s="4" t="s">
        <v>131</v>
      </c>
    </row>
    <row r="11" spans="1:11" ht="42" customHeight="1" x14ac:dyDescent="0.3">
      <c r="A11" s="207" t="s">
        <v>339</v>
      </c>
      <c r="B11" s="207"/>
      <c r="C11" s="207"/>
      <c r="D11" s="207"/>
      <c r="E11" s="207"/>
      <c r="F11" s="207"/>
      <c r="G11" s="207"/>
      <c r="H11" s="207"/>
      <c r="I11" s="207"/>
      <c r="J11" s="207"/>
      <c r="K11" s="207"/>
    </row>
    <row r="12" spans="1:11" ht="17.5" customHeight="1" x14ac:dyDescent="0.3">
      <c r="A12" s="85"/>
      <c r="B12" s="85"/>
      <c r="C12" s="85"/>
      <c r="D12" s="85"/>
      <c r="E12" s="85"/>
      <c r="F12" s="85"/>
      <c r="G12" s="85"/>
      <c r="H12" s="85"/>
      <c r="I12" s="85"/>
    </row>
    <row r="13" spans="1:11" x14ac:dyDescent="0.3">
      <c r="A13" s="378" t="s">
        <v>338</v>
      </c>
      <c r="B13" s="378"/>
      <c r="C13" s="378"/>
      <c r="D13" s="378"/>
      <c r="E13" s="378"/>
      <c r="F13" s="378"/>
      <c r="G13" s="378"/>
      <c r="H13" s="378"/>
      <c r="I13" s="378"/>
      <c r="J13" s="378"/>
      <c r="K13" s="378"/>
    </row>
    <row r="14" spans="1:11" ht="14.5" thickBot="1" x14ac:dyDescent="0.35">
      <c r="A14" s="21"/>
    </row>
    <row r="15" spans="1:11" ht="17" x14ac:dyDescent="0.45">
      <c r="B15" s="14" t="s">
        <v>132</v>
      </c>
      <c r="C15" s="7"/>
      <c r="D15" s="7"/>
      <c r="E15" s="7"/>
      <c r="F15" s="7"/>
      <c r="G15" s="7"/>
      <c r="H15" s="8"/>
    </row>
    <row r="16" spans="1:11" ht="17" x14ac:dyDescent="0.45">
      <c r="B16" s="281" t="s">
        <v>313</v>
      </c>
      <c r="C16" s="282"/>
      <c r="D16" s="282"/>
      <c r="E16" s="282"/>
      <c r="F16" s="282"/>
      <c r="G16" s="282"/>
      <c r="H16" s="112" t="s">
        <v>133</v>
      </c>
      <c r="J16" s="6"/>
    </row>
    <row r="17" spans="1:10" x14ac:dyDescent="0.3">
      <c r="B17" s="9" t="s">
        <v>91</v>
      </c>
      <c r="H17" s="10"/>
    </row>
    <row r="18" spans="1:10" ht="17" x14ac:dyDescent="0.45">
      <c r="B18" s="110" t="s">
        <v>134</v>
      </c>
      <c r="H18" s="10"/>
    </row>
    <row r="19" spans="1:10" ht="14.15" customHeight="1" x14ac:dyDescent="0.3">
      <c r="B19" s="110" t="s">
        <v>92</v>
      </c>
      <c r="H19" s="10"/>
      <c r="I19" s="5"/>
      <c r="J19" s="5"/>
    </row>
    <row r="20" spans="1:10" ht="17" x14ac:dyDescent="0.45">
      <c r="B20" s="98" t="s">
        <v>135</v>
      </c>
      <c r="H20" s="10"/>
    </row>
    <row r="21" spans="1:10" x14ac:dyDescent="0.3">
      <c r="B21" s="9"/>
      <c r="H21" s="10"/>
    </row>
    <row r="22" spans="1:10" x14ac:dyDescent="0.3">
      <c r="B22" s="9"/>
      <c r="D22" s="230" t="s">
        <v>136</v>
      </c>
      <c r="E22" s="232"/>
      <c r="F22" s="94" t="s">
        <v>96</v>
      </c>
      <c r="H22" s="10"/>
    </row>
    <row r="23" spans="1:10" ht="17" x14ac:dyDescent="0.45">
      <c r="B23" s="9"/>
      <c r="D23" s="106" t="s">
        <v>137</v>
      </c>
      <c r="E23" s="58" t="e">
        <f>'Step 5b'!E17</f>
        <v>#DIV/0!</v>
      </c>
      <c r="F23" s="95" t="s">
        <v>106</v>
      </c>
      <c r="H23" s="10"/>
    </row>
    <row r="24" spans="1:10" ht="14.5" thickBot="1" x14ac:dyDescent="0.35">
      <c r="B24" s="9"/>
      <c r="D24" s="97" t="s">
        <v>104</v>
      </c>
      <c r="E24" s="59" t="e">
        <f>'Steps 5a'!D56</f>
        <v>#DIV/0!</v>
      </c>
      <c r="F24" s="97" t="s">
        <v>106</v>
      </c>
      <c r="H24" s="10"/>
    </row>
    <row r="25" spans="1:10" ht="17" x14ac:dyDescent="0.45">
      <c r="B25" s="9"/>
      <c r="D25" s="40" t="s">
        <v>138</v>
      </c>
      <c r="E25" s="161" t="e">
        <f>IF((E23&gt;E24),"", IF(E23="","",IF(ISERROR(E24),"", IF(E24="", "",(E24-E23)*1.5))))</f>
        <v>#DIV/0!</v>
      </c>
      <c r="F25" s="43" t="s">
        <v>106</v>
      </c>
      <c r="H25" s="10"/>
    </row>
    <row r="26" spans="1:10" x14ac:dyDescent="0.3">
      <c r="B26" s="9"/>
      <c r="D26" s="41"/>
      <c r="E26" s="68" t="str">
        <f>IF(ISERROR(E25*325853.4),"",E25*325853.4)</f>
        <v/>
      </c>
      <c r="F26" s="44" t="s">
        <v>107</v>
      </c>
      <c r="H26" s="10"/>
    </row>
    <row r="27" spans="1:10" ht="14.5" thickBot="1" x14ac:dyDescent="0.35">
      <c r="B27" s="9"/>
      <c r="D27" s="42"/>
      <c r="E27" s="69" t="str">
        <f>IF(ISERROR(E25*43560),"",E25*43560)</f>
        <v/>
      </c>
      <c r="F27" s="45" t="s">
        <v>125</v>
      </c>
      <c r="H27" s="10"/>
    </row>
    <row r="28" spans="1:10" ht="14.5" thickBot="1" x14ac:dyDescent="0.35">
      <c r="B28" s="11"/>
      <c r="C28" s="12"/>
      <c r="D28" s="12"/>
      <c r="E28" s="15"/>
      <c r="F28" s="12"/>
      <c r="G28" s="12"/>
      <c r="H28" s="13"/>
    </row>
    <row r="30" spans="1:10" x14ac:dyDescent="0.3">
      <c r="A30" s="22" t="s">
        <v>5</v>
      </c>
      <c r="B30" s="374" t="str">
        <f>'General Information'!A5</f>
        <v>[Insert Project Name in General Info.]</v>
      </c>
      <c r="C30" s="374"/>
      <c r="D30" s="374"/>
      <c r="E30" s="374"/>
    </row>
    <row r="32" spans="1:10" x14ac:dyDescent="0.3">
      <c r="A32" s="4" t="s">
        <v>337</v>
      </c>
      <c r="G32" s="29"/>
      <c r="H32" s="29"/>
    </row>
    <row r="33" spans="1:11" ht="14.5" thickBot="1" x14ac:dyDescent="0.35">
      <c r="A33" s="4"/>
    </row>
    <row r="34" spans="1:11" ht="22.5" customHeight="1" x14ac:dyDescent="0.3">
      <c r="A34" s="308" t="s">
        <v>139</v>
      </c>
      <c r="B34" s="375"/>
      <c r="C34" s="375"/>
      <c r="D34" s="375"/>
      <c r="E34" s="302" t="s">
        <v>140</v>
      </c>
      <c r="F34" s="302" t="s">
        <v>141</v>
      </c>
      <c r="G34" s="302" t="s">
        <v>111</v>
      </c>
      <c r="H34" s="302" t="s">
        <v>314</v>
      </c>
      <c r="I34" s="302" t="s">
        <v>112</v>
      </c>
      <c r="J34" s="302"/>
      <c r="K34" s="356"/>
    </row>
    <row r="35" spans="1:11" ht="36.75" customHeight="1" thickBot="1" x14ac:dyDescent="0.35">
      <c r="A35" s="376"/>
      <c r="B35" s="377"/>
      <c r="C35" s="377"/>
      <c r="D35" s="377"/>
      <c r="E35" s="377"/>
      <c r="F35" s="355"/>
      <c r="G35" s="355"/>
      <c r="H35" s="355"/>
      <c r="I35" s="355"/>
      <c r="J35" s="355"/>
      <c r="K35" s="357"/>
    </row>
    <row r="36" spans="1:11" x14ac:dyDescent="0.3">
      <c r="A36" s="383" t="s">
        <v>142</v>
      </c>
      <c r="B36" s="384"/>
      <c r="C36" s="384"/>
      <c r="D36" s="384"/>
      <c r="E36" s="177"/>
      <c r="F36" s="178"/>
      <c r="G36" s="180" t="e">
        <f>'Steps 5a'!$D$53</f>
        <v>#DIV/0!</v>
      </c>
      <c r="H36" s="60" t="e">
        <f>IF(G36*('Steps 5a'!D$54/12)*(1.5*F36)=0,"",G36*('Steps 5a'!D$54/12)*F36)</f>
        <v>#DIV/0!</v>
      </c>
      <c r="I36" s="381"/>
      <c r="J36" s="381"/>
      <c r="K36" s="382"/>
    </row>
    <row r="37" spans="1:11" x14ac:dyDescent="0.3">
      <c r="A37" s="385" t="s">
        <v>143</v>
      </c>
      <c r="B37" s="386"/>
      <c r="C37" s="386"/>
      <c r="D37" s="386"/>
      <c r="E37" s="177"/>
      <c r="F37" s="179"/>
      <c r="G37" s="180" t="e">
        <f>'Steps 5a'!$D$53</f>
        <v>#DIV/0!</v>
      </c>
      <c r="H37" s="60" t="e">
        <f>IF(G37*('Steps 5a'!D$54/12)*(1.5*F37)=0,"",G37*('Steps 5a'!D$54/12)*F37)</f>
        <v>#DIV/0!</v>
      </c>
      <c r="I37" s="300"/>
      <c r="J37" s="300"/>
      <c r="K37" s="301"/>
    </row>
    <row r="38" spans="1:11" ht="14.5" x14ac:dyDescent="0.35">
      <c r="A38" s="312" t="s">
        <v>144</v>
      </c>
      <c r="B38" s="313"/>
      <c r="C38" s="313"/>
      <c r="D38" s="313"/>
      <c r="E38" s="313"/>
      <c r="F38" s="313"/>
      <c r="G38" s="314"/>
      <c r="H38" s="58" t="e">
        <f>SUM(H36:H37)</f>
        <v>#DIV/0!</v>
      </c>
      <c r="I38" s="293" t="s">
        <v>106</v>
      </c>
      <c r="J38" s="349"/>
      <c r="K38" s="350"/>
    </row>
    <row r="39" spans="1:11" ht="14.5" x14ac:dyDescent="0.35">
      <c r="A39" s="315"/>
      <c r="B39" s="316"/>
      <c r="C39" s="316"/>
      <c r="D39" s="316"/>
      <c r="E39" s="316"/>
      <c r="F39" s="316"/>
      <c r="G39" s="317"/>
      <c r="H39" s="64" t="str">
        <f>IF(ISERROR(H38*325853.4),"",H38*325853.4)</f>
        <v/>
      </c>
      <c r="I39" s="293" t="s">
        <v>107</v>
      </c>
      <c r="J39" s="349"/>
      <c r="K39" s="350"/>
    </row>
    <row r="40" spans="1:11" ht="15" thickBot="1" x14ac:dyDescent="0.4">
      <c r="A40" s="343"/>
      <c r="B40" s="344"/>
      <c r="C40" s="344"/>
      <c r="D40" s="344"/>
      <c r="E40" s="344"/>
      <c r="F40" s="344"/>
      <c r="G40" s="345"/>
      <c r="H40" s="65" t="str">
        <f>IF(ISERROR(H38*43560),"",H38*43560)</f>
        <v/>
      </c>
      <c r="I40" s="351" t="s">
        <v>145</v>
      </c>
      <c r="J40" s="352"/>
      <c r="K40" s="353"/>
    </row>
    <row r="41" spans="1:11" ht="14.5" x14ac:dyDescent="0.35">
      <c r="A41" s="337" t="s">
        <v>146</v>
      </c>
      <c r="B41" s="338"/>
      <c r="C41" s="338"/>
      <c r="D41" s="338"/>
      <c r="E41" s="338"/>
      <c r="F41" s="338"/>
      <c r="G41" s="338"/>
      <c r="H41" s="86" t="e">
        <f>IF((E25-H38)&lt;0,E25-H38,E25-H38)</f>
        <v>#DIV/0!</v>
      </c>
      <c r="I41" s="346" t="s">
        <v>106</v>
      </c>
      <c r="J41" s="347"/>
      <c r="K41" s="348"/>
    </row>
    <row r="42" spans="1:11" ht="14.5" x14ac:dyDescent="0.35">
      <c r="A42" s="339"/>
      <c r="B42" s="340"/>
      <c r="C42" s="340"/>
      <c r="D42" s="340"/>
      <c r="E42" s="340"/>
      <c r="F42" s="340"/>
      <c r="G42" s="340"/>
      <c r="H42" s="64" t="str">
        <f>IF(ISERROR(H41*325853.4),"",H41*325853.4)</f>
        <v/>
      </c>
      <c r="I42" s="293" t="s">
        <v>107</v>
      </c>
      <c r="J42" s="349"/>
      <c r="K42" s="350"/>
    </row>
    <row r="43" spans="1:11" ht="15" thickBot="1" x14ac:dyDescent="0.4">
      <c r="A43" s="341"/>
      <c r="B43" s="342"/>
      <c r="C43" s="342"/>
      <c r="D43" s="342"/>
      <c r="E43" s="342"/>
      <c r="F43" s="342"/>
      <c r="G43" s="342"/>
      <c r="H43" s="65" t="str">
        <f>IF(ISERROR(H41*43560),"",H41*43560)</f>
        <v/>
      </c>
      <c r="I43" s="334" t="s">
        <v>145</v>
      </c>
      <c r="J43" s="335"/>
      <c r="K43" s="336"/>
    </row>
    <row r="44" spans="1:11" ht="48" customHeight="1" x14ac:dyDescent="0.3">
      <c r="A44" s="354" t="s">
        <v>332</v>
      </c>
      <c r="B44" s="354"/>
      <c r="C44" s="354"/>
      <c r="D44" s="354"/>
      <c r="E44" s="354"/>
      <c r="F44" s="354"/>
      <c r="G44" s="354"/>
      <c r="H44" s="354"/>
      <c r="I44" s="354"/>
      <c r="J44" s="354"/>
      <c r="K44" s="354"/>
    </row>
    <row r="47" spans="1:11" ht="32.25" customHeight="1" x14ac:dyDescent="0.3">
      <c r="A47" s="380"/>
      <c r="B47" s="380"/>
      <c r="C47" s="380"/>
      <c r="D47" s="380"/>
      <c r="E47" s="380"/>
      <c r="F47" s="380"/>
      <c r="G47" s="380"/>
      <c r="H47" s="380"/>
      <c r="I47" s="380"/>
      <c r="J47" s="380"/>
      <c r="K47" s="117" t="s">
        <v>18</v>
      </c>
    </row>
    <row r="48" spans="1:11" ht="27.65" customHeight="1" x14ac:dyDescent="0.3">
      <c r="A48" s="246" t="s">
        <v>316</v>
      </c>
      <c r="B48" s="246"/>
      <c r="C48" s="246"/>
      <c r="D48" s="246"/>
      <c r="E48" s="246"/>
      <c r="F48" s="246"/>
      <c r="G48" s="246"/>
      <c r="H48" s="246"/>
      <c r="I48" s="246"/>
      <c r="J48" s="246"/>
      <c r="K48" s="31"/>
    </row>
    <row r="50" spans="1:11" x14ac:dyDescent="0.3">
      <c r="A50" s="22" t="s">
        <v>5</v>
      </c>
      <c r="B50" s="203" t="str">
        <f>'General Information'!A5</f>
        <v>[Insert Project Name in General Info.]</v>
      </c>
      <c r="C50" s="203"/>
      <c r="D50" s="203"/>
      <c r="E50" s="203"/>
    </row>
    <row r="52" spans="1:11" ht="56.5" customHeight="1" x14ac:dyDescent="0.3">
      <c r="A52" s="207" t="s">
        <v>330</v>
      </c>
      <c r="B52" s="207"/>
      <c r="C52" s="207"/>
      <c r="D52" s="207"/>
      <c r="E52" s="207"/>
      <c r="F52" s="207"/>
      <c r="G52" s="207"/>
      <c r="H52" s="207"/>
      <c r="I52" s="207"/>
      <c r="J52" s="207"/>
      <c r="K52" s="207"/>
    </row>
    <row r="53" spans="1:11" ht="14.5" thickBot="1" x14ac:dyDescent="0.35">
      <c r="A53" s="21"/>
    </row>
    <row r="54" spans="1:11" ht="17" x14ac:dyDescent="0.45">
      <c r="B54" s="35" t="s">
        <v>147</v>
      </c>
      <c r="C54" s="7"/>
      <c r="D54" s="7"/>
      <c r="E54" s="7"/>
      <c r="F54" s="7"/>
      <c r="G54" s="7"/>
      <c r="H54" s="8"/>
    </row>
    <row r="55" spans="1:11" ht="17" x14ac:dyDescent="0.45">
      <c r="B55" s="281" t="s">
        <v>318</v>
      </c>
      <c r="C55" s="282"/>
      <c r="D55" s="282"/>
      <c r="E55" s="282"/>
      <c r="F55" s="282"/>
      <c r="G55" s="3" t="s">
        <v>148</v>
      </c>
      <c r="H55" s="10"/>
      <c r="J55" s="6"/>
    </row>
    <row r="56" spans="1:11" x14ac:dyDescent="0.3">
      <c r="B56" s="9"/>
      <c r="G56" s="113"/>
      <c r="H56" s="34"/>
    </row>
    <row r="57" spans="1:11" x14ac:dyDescent="0.3">
      <c r="B57" s="9" t="s">
        <v>91</v>
      </c>
      <c r="H57" s="10"/>
    </row>
    <row r="58" spans="1:11" ht="14.15" customHeight="1" x14ac:dyDescent="0.3">
      <c r="B58" s="75" t="s">
        <v>149</v>
      </c>
      <c r="C58" s="162"/>
      <c r="D58" s="162"/>
      <c r="E58" s="162"/>
      <c r="F58" s="162"/>
      <c r="G58" s="162"/>
      <c r="H58" s="79"/>
      <c r="I58" s="5"/>
      <c r="J58" s="5"/>
    </row>
    <row r="59" spans="1:11" ht="17" x14ac:dyDescent="0.45">
      <c r="B59" s="110" t="s">
        <v>150</v>
      </c>
      <c r="C59" s="163"/>
      <c r="D59" s="163"/>
      <c r="E59" s="163"/>
      <c r="F59" s="163"/>
      <c r="G59" s="163"/>
      <c r="H59" s="76"/>
    </row>
    <row r="60" spans="1:11" x14ac:dyDescent="0.3">
      <c r="B60" s="110" t="s">
        <v>151</v>
      </c>
      <c r="C60" s="164"/>
      <c r="D60" s="164"/>
      <c r="E60" s="164"/>
      <c r="F60" s="164"/>
      <c r="G60" s="164"/>
      <c r="H60" s="80"/>
    </row>
    <row r="61" spans="1:11" ht="17" x14ac:dyDescent="0.45">
      <c r="B61" s="110" t="s">
        <v>152</v>
      </c>
      <c r="C61" s="164"/>
      <c r="D61" s="164"/>
      <c r="E61" s="164"/>
      <c r="F61" s="164"/>
      <c r="G61" s="164"/>
      <c r="H61" s="80"/>
    </row>
    <row r="62" spans="1:11" x14ac:dyDescent="0.3">
      <c r="B62" s="9"/>
      <c r="C62" s="292" t="s">
        <v>153</v>
      </c>
      <c r="D62" s="292"/>
      <c r="E62" s="292"/>
      <c r="F62" s="94" t="s">
        <v>96</v>
      </c>
      <c r="H62" s="10"/>
    </row>
    <row r="63" spans="1:11" x14ac:dyDescent="0.3">
      <c r="B63" s="9"/>
      <c r="C63" s="226" t="s">
        <v>104</v>
      </c>
      <c r="D63" s="228"/>
      <c r="E63" s="58" t="e">
        <f>'Steps 5a'!D56</f>
        <v>#DIV/0!</v>
      </c>
      <c r="F63" s="95" t="s">
        <v>106</v>
      </c>
      <c r="H63" s="10"/>
    </row>
    <row r="64" spans="1:11" x14ac:dyDescent="0.3">
      <c r="B64" s="9"/>
      <c r="C64" s="293" t="s">
        <v>154</v>
      </c>
      <c r="D64" s="293"/>
      <c r="E64" s="58" t="e">
        <f>'Step 5b'!E17</f>
        <v>#DIV/0!</v>
      </c>
      <c r="F64" s="95" t="s">
        <v>106</v>
      </c>
      <c r="H64" s="10"/>
    </row>
    <row r="65" spans="1:12" ht="14.5" thickBot="1" x14ac:dyDescent="0.35">
      <c r="B65" s="9"/>
      <c r="C65" s="84" t="s">
        <v>155</v>
      </c>
      <c r="D65" s="81"/>
      <c r="E65" s="82" t="e">
        <f>H38</f>
        <v>#DIV/0!</v>
      </c>
      <c r="F65" s="83" t="s">
        <v>106</v>
      </c>
      <c r="H65" s="10"/>
    </row>
    <row r="66" spans="1:12" ht="15.5" x14ac:dyDescent="0.35">
      <c r="B66" s="9"/>
      <c r="C66" s="368" t="s">
        <v>156</v>
      </c>
      <c r="D66" s="369"/>
      <c r="E66" s="63" t="e">
        <f>IF((E63-E64-E65)&lt;0,"0",E63-E64-E65)</f>
        <v>#DIV/0!</v>
      </c>
      <c r="F66" s="46" t="s">
        <v>106</v>
      </c>
      <c r="G66" s="29"/>
      <c r="H66" s="10"/>
    </row>
    <row r="67" spans="1:12" x14ac:dyDescent="0.3">
      <c r="B67" s="9"/>
      <c r="C67" s="370"/>
      <c r="D67" s="371"/>
      <c r="E67" s="61" t="str">
        <f>IF(ISERROR(E66*325853.4),"",E66*325853.4)</f>
        <v/>
      </c>
      <c r="F67" s="44" t="s">
        <v>107</v>
      </c>
      <c r="G67" s="29"/>
      <c r="H67" s="10"/>
    </row>
    <row r="68" spans="1:12" ht="14.5" thickBot="1" x14ac:dyDescent="0.35">
      <c r="B68" s="9"/>
      <c r="C68" s="372"/>
      <c r="D68" s="373"/>
      <c r="E68" s="62" t="str">
        <f>IF(ISERROR(E66*43560),"",E66*43560)</f>
        <v/>
      </c>
      <c r="F68" s="45" t="s">
        <v>125</v>
      </c>
      <c r="H68" s="10"/>
    </row>
    <row r="69" spans="1:12" ht="14.5" thickBot="1" x14ac:dyDescent="0.35">
      <c r="B69" s="11"/>
      <c r="C69" s="16"/>
      <c r="D69" s="16"/>
      <c r="E69" s="17"/>
      <c r="F69" s="12"/>
      <c r="G69" s="12"/>
      <c r="H69" s="13"/>
    </row>
    <row r="70" spans="1:12" ht="14.5" thickBot="1" x14ac:dyDescent="0.35"/>
    <row r="71" spans="1:12" ht="13.75" customHeight="1" x14ac:dyDescent="0.3">
      <c r="B71" s="362" t="s">
        <v>157</v>
      </c>
      <c r="C71" s="363"/>
      <c r="D71" s="363"/>
      <c r="E71" s="363"/>
      <c r="F71" s="363"/>
      <c r="G71" s="363"/>
      <c r="H71" s="364"/>
      <c r="I71" s="361"/>
      <c r="J71" s="90"/>
      <c r="K71" s="90"/>
      <c r="L71" s="90"/>
    </row>
    <row r="72" spans="1:12" ht="15" customHeight="1" thickBot="1" x14ac:dyDescent="0.35">
      <c r="B72" s="365"/>
      <c r="C72" s="366"/>
      <c r="D72" s="366"/>
      <c r="E72" s="366"/>
      <c r="F72" s="366"/>
      <c r="G72" s="366"/>
      <c r="H72" s="367"/>
      <c r="I72" s="361"/>
      <c r="J72" s="90"/>
      <c r="K72" s="90"/>
      <c r="L72" s="90"/>
    </row>
    <row r="73" spans="1:12" ht="28.75" customHeight="1" thickBot="1" x14ac:dyDescent="0.35">
      <c r="B73" s="358"/>
      <c r="C73" s="359"/>
      <c r="D73" s="359"/>
      <c r="E73" s="359"/>
      <c r="F73" s="359"/>
      <c r="G73" s="359"/>
      <c r="H73" s="360"/>
      <c r="I73" s="89"/>
    </row>
    <row r="75" spans="1:12" ht="32.25" customHeight="1" x14ac:dyDescent="0.3">
      <c r="A75" s="187" t="s">
        <v>317</v>
      </c>
      <c r="B75" s="187"/>
      <c r="C75" s="187"/>
      <c r="D75" s="187"/>
      <c r="E75" s="187"/>
      <c r="F75" s="187"/>
      <c r="G75" s="187"/>
      <c r="H75" s="187"/>
      <c r="I75" s="187"/>
      <c r="J75" s="187"/>
      <c r="K75" s="187"/>
    </row>
  </sheetData>
  <sheetProtection algorithmName="SHA-512" hashValue="raqv+PX+CJ3ceNdZ4O4uk7Jf8j7YXI+C+9e48QHJAc9vdbvKG/LU7MqxRVOPF+EzFe2TQAWWfw430L/MdiKmyg==" saltValue="MrsvzzZ0uZz49bFJOcRJoA==" spinCount="100000" sheet="1" objects="1" scenarios="1"/>
  <mergeCells count="39">
    <mergeCell ref="C64:D64"/>
    <mergeCell ref="C66:D68"/>
    <mergeCell ref="B1:E1"/>
    <mergeCell ref="B30:E30"/>
    <mergeCell ref="B50:E50"/>
    <mergeCell ref="A34:D35"/>
    <mergeCell ref="A11:K11"/>
    <mergeCell ref="A13:K13"/>
    <mergeCell ref="A6:K6"/>
    <mergeCell ref="A48:J48"/>
    <mergeCell ref="A47:J47"/>
    <mergeCell ref="I37:K37"/>
    <mergeCell ref="I38:K38"/>
    <mergeCell ref="I36:K36"/>
    <mergeCell ref="A36:D36"/>
    <mergeCell ref="A37:D37"/>
    <mergeCell ref="B16:G16"/>
    <mergeCell ref="D22:E22"/>
    <mergeCell ref="H34:H35"/>
    <mergeCell ref="I34:K35"/>
    <mergeCell ref="G34:G35"/>
    <mergeCell ref="F34:F35"/>
    <mergeCell ref="E34:E35"/>
    <mergeCell ref="A75:K75"/>
    <mergeCell ref="I43:K43"/>
    <mergeCell ref="A41:G43"/>
    <mergeCell ref="A38:G40"/>
    <mergeCell ref="I41:K41"/>
    <mergeCell ref="I39:K39"/>
    <mergeCell ref="I42:K42"/>
    <mergeCell ref="I40:K40"/>
    <mergeCell ref="A44:K44"/>
    <mergeCell ref="A52:K52"/>
    <mergeCell ref="B55:F55"/>
    <mergeCell ref="B73:H73"/>
    <mergeCell ref="I71:I72"/>
    <mergeCell ref="B71:H72"/>
    <mergeCell ref="C62:E62"/>
    <mergeCell ref="C63:D63"/>
  </mergeCells>
  <conditionalFormatting sqref="B73">
    <cfRule type="expression" dxfId="8" priority="1" stopIfTrue="1">
      <formula>ISBLANK(B73)</formula>
    </cfRule>
  </conditionalFormatting>
  <conditionalFormatting sqref="E36:E37">
    <cfRule type="expression" dxfId="7" priority="8" stopIfTrue="1">
      <formula>ISBLANK(E36)</formula>
    </cfRule>
  </conditionalFormatting>
  <conditionalFormatting sqref="I8 F36:G37">
    <cfRule type="expression" dxfId="6" priority="32" stopIfTrue="1">
      <formula>ISBLANK(F8)</formula>
    </cfRule>
  </conditionalFormatting>
  <conditionalFormatting sqref="I8 I36:K37 K48">
    <cfRule type="expression" dxfId="5" priority="31" stopIfTrue="1">
      <formula>ISBLANK(I8)</formula>
    </cfRule>
  </conditionalFormatting>
  <conditionalFormatting sqref="I8">
    <cfRule type="expression" dxfId="4" priority="33" stopIfTrue="1">
      <formula>ISBLANK($I$8)</formula>
    </cfRule>
  </conditionalFormatting>
  <dataValidations count="2">
    <dataValidation type="list" allowBlank="1" showInputMessage="1" showErrorMessage="1" sqref="K48" xr:uid="{00000000-0002-0000-0800-000000000000}">
      <formula1>YNNA</formula1>
    </dataValidation>
    <dataValidation type="list" allowBlank="1" showInputMessage="1" showErrorMessage="1" sqref="E36:E37 I8" xr:uid="{00000000-0002-0000-0800-000001000000}">
      <formula1>YN</formula1>
    </dataValidation>
  </dataValidations>
  <pageMargins left="0.7" right="0.7" top="0.75" bottom="0.75" header="0.3" footer="0.3"/>
  <pageSetup scale="92" firstPageNumber="12" orientation="landscape" useFirstPageNumber="1" r:id="rId1"/>
  <headerFooter>
    <oddFooter>&amp;L&amp;"Times New Roman,Regular"January 2025&amp;R&amp;"Times New Roman,Regular"
&amp;P</oddFooter>
  </headerFooter>
  <rowBreaks count="2" manualBreakCount="2">
    <brk id="29" max="10" man="1"/>
    <brk id="4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Instructions</vt:lpstr>
      <vt:lpstr>General Information</vt:lpstr>
      <vt:lpstr>Step 1</vt:lpstr>
      <vt:lpstr>Step 2</vt:lpstr>
      <vt:lpstr>Step 3</vt:lpstr>
      <vt:lpstr>Step 4</vt:lpstr>
      <vt:lpstr>Steps 5a</vt:lpstr>
      <vt:lpstr>Step 5b</vt:lpstr>
      <vt:lpstr>Step 6a&amp;6b</vt:lpstr>
      <vt:lpstr>Step 6c</vt:lpstr>
      <vt:lpstr>Roadway Projects</vt:lpstr>
      <vt:lpstr>Submittal List</vt:lpstr>
      <vt:lpstr>Lists</vt:lpstr>
      <vt:lpstr>'Submittal List'!_GoBack</vt:lpstr>
      <vt:lpstr>POC</vt:lpstr>
      <vt:lpstr>POCCat</vt:lpstr>
      <vt:lpstr>'General Information'!Print_Area</vt:lpstr>
      <vt:lpstr>Instructions!Print_Area</vt:lpstr>
      <vt:lpstr>'Roadway Projects'!Print_Area</vt:lpstr>
      <vt:lpstr>'Step 1'!Print_Area</vt:lpstr>
      <vt:lpstr>'Step 2'!Print_Area</vt:lpstr>
      <vt:lpstr>'Step 3'!Print_Area</vt:lpstr>
      <vt:lpstr>'Step 4'!Print_Area</vt:lpstr>
      <vt:lpstr>'Step 5b'!Print_Area</vt:lpstr>
      <vt:lpstr>'Step 6a&amp;6b'!Print_Area</vt:lpstr>
      <vt:lpstr>'Step 6c'!Print_Area</vt:lpstr>
      <vt:lpstr>'Steps 5a'!Print_Area</vt:lpstr>
      <vt:lpstr>'Submittal List'!Print_Area</vt:lpstr>
      <vt:lpstr>RSW</vt:lpstr>
      <vt:lpstr>TMDLs</vt:lpstr>
      <vt:lpstr>YN</vt:lpstr>
      <vt:lpstr>YNNA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VC TGM 2025 Reissuance - PCSMP V1</dc:title>
  <dc:subject/>
  <dc:creator>Ventura Countywide Stormwater Quality Management Program</dc:creator>
  <cp:keywords/>
  <dc:description/>
  <cp:lastModifiedBy>Peter Shellenbarger</cp:lastModifiedBy>
  <cp:revision/>
  <cp:lastPrinted>2025-01-07T00:38:14Z</cp:lastPrinted>
  <dcterms:created xsi:type="dcterms:W3CDTF">2011-09-07T16:54:25Z</dcterms:created>
  <dcterms:modified xsi:type="dcterms:W3CDTF">2025-01-07T00:41:45Z</dcterms:modified>
  <cp:category/>
  <cp:contentStatus/>
</cp:coreProperties>
</file>