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475" tabRatio="950" activeTab="0"/>
  </bookViews>
  <sheets>
    <sheet name="Instructions" sheetId="1" r:id="rId1"/>
    <sheet name="General Information" sheetId="2" r:id="rId2"/>
    <sheet name="Step 1" sheetId="3" r:id="rId3"/>
    <sheet name="Step 2" sheetId="4" r:id="rId4"/>
    <sheet name="Step 3" sheetId="5" r:id="rId5"/>
    <sheet name="Step 4" sheetId="6" r:id="rId6"/>
    <sheet name="Steps 5a-c" sheetId="7" r:id="rId7"/>
    <sheet name="Step 5d" sheetId="8" r:id="rId8"/>
    <sheet name="Step 5e" sheetId="9" r:id="rId9"/>
    <sheet name="Step 6" sheetId="10" r:id="rId10"/>
    <sheet name="Step 7" sheetId="11" r:id="rId11"/>
    <sheet name="SF Hillside" sheetId="12" r:id="rId12"/>
    <sheet name="Roadway Projects" sheetId="13" r:id="rId13"/>
    <sheet name="Submittal List" sheetId="14" r:id="rId14"/>
    <sheet name="Lists" sheetId="15" state="hidden" r:id="rId15"/>
  </sheets>
  <definedNames>
    <definedName name="_GoBack" localSheetId="13">'Submittal List'!$B$9</definedName>
    <definedName name="_xlfn.IFERROR" hidden="1">#NAME?</definedName>
    <definedName name="POC">'Lists'!$D$7:$M$16</definedName>
    <definedName name="POCCat">'Lists'!$D$7:$D$18</definedName>
    <definedName name="_xlnm.Print_Area" localSheetId="2">'Step 1'!$A$1:$H$29</definedName>
    <definedName name="_xlnm.Print_Area" localSheetId="3">'Step 2'!$A$1:$J$95</definedName>
    <definedName name="RSW">'Lists'!$P$14:$P$37</definedName>
    <definedName name="TMDLs">'Lists'!$P$14:$Q$36</definedName>
    <definedName name="YN">'Lists'!$B$1:$B$3</definedName>
    <definedName name="YNNA">'Lists'!$A$1:$A$4</definedName>
  </definedNames>
  <calcPr fullCalcOnLoad="1"/>
</workbook>
</file>

<file path=xl/sharedStrings.xml><?xml version="1.0" encoding="utf-8"?>
<sst xmlns="http://schemas.openxmlformats.org/spreadsheetml/2006/main" count="777" uniqueCount="457">
  <si>
    <t>FOR</t>
  </si>
  <si>
    <t>Preparation/Revision Date:</t>
  </si>
  <si>
    <t>Prepared for:</t>
  </si>
  <si>
    <t>Stress Address:</t>
  </si>
  <si>
    <t>Telephone:</t>
  </si>
  <si>
    <t>City, State, Zip Code:</t>
  </si>
  <si>
    <t>Name of Owner/Developer:</t>
  </si>
  <si>
    <t>Prepared  by:</t>
  </si>
  <si>
    <t>Name and Title of Preparer:</t>
  </si>
  <si>
    <t>Company Name:</t>
  </si>
  <si>
    <t>Application Prepared by:</t>
  </si>
  <si>
    <t>Print Name and Firm</t>
  </si>
  <si>
    <t>Signed</t>
  </si>
  <si>
    <t>Title</t>
  </si>
  <si>
    <t>STEP 1: DETERMINE PROJECT APPLICABILITY</t>
  </si>
  <si>
    <t>NEW DEVELOPMENT PROJECTS</t>
  </si>
  <si>
    <t>Project Type and/or Characteristics</t>
  </si>
  <si>
    <t>REDEVELOPMENT PROJECTS</t>
  </si>
  <si>
    <t>General Characteristics</t>
  </si>
  <si>
    <t>General Project Characteristics</t>
  </si>
  <si>
    <t>Total Project Site Area</t>
  </si>
  <si>
    <t>Estimated Disturbed Area</t>
  </si>
  <si>
    <t>Total Pre-Project Impervious Area</t>
  </si>
  <si>
    <t>Project Description</t>
  </si>
  <si>
    <t>Briefly describe project:</t>
  </si>
  <si>
    <t>Geotechnical considerations:</t>
  </si>
  <si>
    <t>Collapsible Soil</t>
  </si>
  <si>
    <t>Expansion Soil</t>
  </si>
  <si>
    <t>Y/N</t>
  </si>
  <si>
    <t>Conserve Natural Areas</t>
  </si>
  <si>
    <t>Provide Storm Drain System Stenciling and Signage</t>
  </si>
  <si>
    <t>Sediment</t>
  </si>
  <si>
    <t>Nutrients</t>
  </si>
  <si>
    <t>Metals</t>
  </si>
  <si>
    <t>Pesticides</t>
  </si>
  <si>
    <t>Oxygen Demanding Substances</t>
  </si>
  <si>
    <t>Activity / Potential Land Uses</t>
  </si>
  <si>
    <t>Oil &amp; Grease</t>
  </si>
  <si>
    <t>Bacteria</t>
  </si>
  <si>
    <t>Trash and Debris</t>
  </si>
  <si>
    <t>Describe current and proposed zoning and land use designation:</t>
  </si>
  <si>
    <t>STEP 3: APPLY SITE DESIGN PRINCIPLES AND TECHNIQUES</t>
  </si>
  <si>
    <t>Site Planning</t>
  </si>
  <si>
    <t>Protect and Restore Natural Areas</t>
  </si>
  <si>
    <t>Apply LID at Various Scales</t>
  </si>
  <si>
    <t>Implement Integrated Water Resource Management Practices</t>
  </si>
  <si>
    <t>STEP 4: APPLY SOURCE CONTROL MEASURES</t>
  </si>
  <si>
    <t>Site-Specific Source Control Measures[1]</t>
  </si>
  <si>
    <t>Included?</t>
  </si>
  <si>
    <t>N/A</t>
  </si>
  <si>
    <t xml:space="preserve">The allowable "EIA" for a project is calculated as: </t>
  </si>
  <si>
    <t>Equation 2-1</t>
  </si>
  <si>
    <t>Where:</t>
  </si>
  <si>
    <t>Input:</t>
  </si>
  <si>
    <t>Acres</t>
  </si>
  <si>
    <t>Percent</t>
  </si>
  <si>
    <t>Step 5b: Calculate Impervious Area to be Retained</t>
  </si>
  <si>
    <t>Equation 2-2</t>
  </si>
  <si>
    <t>TIA = total impervious area [acres]</t>
  </si>
  <si>
    <t>Step 5c: Calculate the Volume to be Retained (SQDV)</t>
  </si>
  <si>
    <t>The impervious area from which runoff must be retained onsite is the total impervious area minus the EIA allowable, which should be calculated as follows:</t>
  </si>
  <si>
    <t>The runoff volume that is to be retained onsite should be calculated using Equation 2-3 below:</t>
  </si>
  <si>
    <t>Equation 2-3</t>
  </si>
  <si>
    <t>C</t>
  </si>
  <si>
    <t>C = runoff coefficient (equals 0.95 for impervious surfaces)</t>
  </si>
  <si>
    <t>Units</t>
  </si>
  <si>
    <t>Y</t>
  </si>
  <si>
    <t>N</t>
  </si>
  <si>
    <t>If yes, volume-based biofiltration BMPs shall be sized to treat 1.5 times the volume not retained using Retention BMPs.</t>
  </si>
  <si>
    <t>Equation 2-4</t>
  </si>
  <si>
    <t>Input</t>
  </si>
  <si>
    <t>ac-ft</t>
  </si>
  <si>
    <t>If onsite Retention BMPs and/or Biofiltration BMPs cannot feasibly be used to meet the 5% EIA standard, move onto Step 6, otherwise, skip Step 6.</t>
  </si>
  <si>
    <t>Mitigation Volume</t>
  </si>
  <si>
    <t>Equation 2-5</t>
  </si>
  <si>
    <t>Equation 2-7</t>
  </si>
  <si>
    <t>Equation 2-8</t>
  </si>
  <si>
    <t>Equation 2-13</t>
  </si>
  <si>
    <t>If not applicable, state brief reason</t>
  </si>
  <si>
    <t>Retention BMPs</t>
  </si>
  <si>
    <t>Infiltration BMPs</t>
  </si>
  <si>
    <t>Rainwater Harvesting BMPs</t>
  </si>
  <si>
    <t>INF-1: Infiltration Basin</t>
  </si>
  <si>
    <t>INF-2: Infiltration Trench</t>
  </si>
  <si>
    <t>INF-3: Bioretention</t>
  </si>
  <si>
    <t>INF-4: Drywell</t>
  </si>
  <si>
    <t>INF-5: Permeable Pavement</t>
  </si>
  <si>
    <t>INF-6: Proprietary Infiltration</t>
  </si>
  <si>
    <t>Biofiltration BMPs</t>
  </si>
  <si>
    <t>BIO-2: Planter Box</t>
  </si>
  <si>
    <t>BIO-1: Bioretention with Underdrain</t>
  </si>
  <si>
    <t>RWH-1: Rainwater Harvesting</t>
  </si>
  <si>
    <t>Eqn. 2-8</t>
  </si>
  <si>
    <t>Eqn. 2-7</t>
  </si>
  <si>
    <t>Eqn. 2-5</t>
  </si>
  <si>
    <t>STEP 7: APPLY TREATMENT CONTRL MEASURES</t>
  </si>
  <si>
    <t>S-1: Storm Drain Message and Signage</t>
  </si>
  <si>
    <t>S-2: Outdoor Material Storage Area Design</t>
  </si>
  <si>
    <t>S-3: Outdoor Trash Storage and Waste Handling Area Design</t>
  </si>
  <si>
    <t>S-4: Outdoor Loading/Unloading Dock Area Design</t>
  </si>
  <si>
    <t>S-5: Outdoor Repair/Maintenance Bay Design</t>
  </si>
  <si>
    <t>S-7: Fueling Area Design</t>
  </si>
  <si>
    <t>S-8: Proof of Control Measure Maintenance</t>
  </si>
  <si>
    <t>Eqn. 2-13</t>
  </si>
  <si>
    <t>Describe the site's groundwater conditions (e.g. depth to seasonal high groundwater):</t>
  </si>
  <si>
    <t>PARCEL #:</t>
  </si>
  <si>
    <t>EIA is defined as impervious area that is hydrologically connected via sheet flow over a hardened conveyance or impervious surface without any intervening medium to mitigate flow volume.</t>
  </si>
  <si>
    <r>
      <t>Describe the site's soil types (A, B, C, D) and geological conditions</t>
    </r>
    <r>
      <rPr>
        <sz val="11"/>
        <color indexed="8"/>
        <rFont val="Times New Roman"/>
        <family val="1"/>
      </rPr>
      <t>:</t>
    </r>
  </si>
  <si>
    <t>Attach soil type information</t>
  </si>
  <si>
    <t>Attach source of groundwater information</t>
  </si>
  <si>
    <t>Attach relevant geotechnical information</t>
  </si>
  <si>
    <t>Potential for seismically-inducted soil liquefaction</t>
  </si>
  <si>
    <t>Slopes are protected from erosion by safely conveying runoff from the tops of slopes</t>
  </si>
  <si>
    <t>Natural drainage systems are used to the maximum extent practicable, but runoff discharge is minimized to the maximum extent practicable</t>
  </si>
  <si>
    <t>Energy dissipaters are installed at the outlets that discharge into unlined channels</t>
  </si>
  <si>
    <t>Divert Roof Runoff and Surface Flows to Vegetated Area(s) or Collection System(s)</t>
  </si>
  <si>
    <t>Porous pavement or pavers are used for low traffic roadways, on-street parking, shoulders or sidewalks</t>
  </si>
  <si>
    <t>Tree canopy is added by planting or preserving trees and shrubs</t>
  </si>
  <si>
    <t>BMP Sizing</t>
  </si>
  <si>
    <t>Site Design Measures [1]</t>
  </si>
  <si>
    <t>New development and redevelopment projects (Categories 1-6, 8, and 9) must reduce EIA to &lt;=5%</t>
  </si>
  <si>
    <r>
      <t>EIA</t>
    </r>
    <r>
      <rPr>
        <vertAlign val="subscript"/>
        <sz val="11"/>
        <color indexed="8"/>
        <rFont val="Times New Roman"/>
        <family val="1"/>
      </rPr>
      <t>allowable</t>
    </r>
    <r>
      <rPr>
        <sz val="11"/>
        <color indexed="8"/>
        <rFont val="Times New Roman"/>
        <family val="1"/>
      </rPr>
      <t xml:space="preserve"> = (A</t>
    </r>
    <r>
      <rPr>
        <vertAlign val="subscript"/>
        <sz val="11"/>
        <color indexed="8"/>
        <rFont val="Times New Roman"/>
        <family val="1"/>
      </rPr>
      <t>project</t>
    </r>
    <r>
      <rPr>
        <sz val="11"/>
        <color indexed="8"/>
        <rFont val="Times New Roman"/>
        <family val="1"/>
      </rPr>
      <t>)*(%</t>
    </r>
    <r>
      <rPr>
        <vertAlign val="subscript"/>
        <sz val="11"/>
        <color indexed="8"/>
        <rFont val="Times New Roman"/>
        <family val="1"/>
      </rPr>
      <t>allowable</t>
    </r>
    <r>
      <rPr>
        <sz val="11"/>
        <color indexed="8"/>
        <rFont val="Times New Roman"/>
        <family val="1"/>
      </rPr>
      <t xml:space="preserve">) </t>
    </r>
  </si>
  <si>
    <r>
      <t>%</t>
    </r>
    <r>
      <rPr>
        <vertAlign val="subscript"/>
        <sz val="11"/>
        <color indexed="8"/>
        <rFont val="Times New Roman"/>
        <family val="1"/>
      </rPr>
      <t>allowable</t>
    </r>
  </si>
  <si>
    <t>Imperviousness</t>
  </si>
  <si>
    <r>
      <t>EIA</t>
    </r>
    <r>
      <rPr>
        <vertAlign val="subscript"/>
        <sz val="11"/>
        <color indexed="8"/>
        <rFont val="Times New Roman"/>
        <family val="1"/>
      </rPr>
      <t>allowable</t>
    </r>
  </si>
  <si>
    <r>
      <t>V</t>
    </r>
    <r>
      <rPr>
        <vertAlign val="subscript"/>
        <sz val="11"/>
        <color indexed="8"/>
        <rFont val="Times New Roman"/>
        <family val="1"/>
      </rPr>
      <t>retain</t>
    </r>
    <r>
      <rPr>
        <sz val="11"/>
        <color indexed="8"/>
        <rFont val="Times New Roman"/>
        <family val="1"/>
      </rPr>
      <t xml:space="preserve"> = C*(0.75/12)*A</t>
    </r>
    <r>
      <rPr>
        <vertAlign val="subscript"/>
        <sz val="11"/>
        <color indexed="8"/>
        <rFont val="Times New Roman"/>
        <family val="1"/>
      </rPr>
      <t>retain</t>
    </r>
  </si>
  <si>
    <r>
      <t>A</t>
    </r>
    <r>
      <rPr>
        <vertAlign val="subscript"/>
        <sz val="11"/>
        <color indexed="8"/>
        <rFont val="Times New Roman"/>
        <family val="1"/>
      </rPr>
      <t>retain</t>
    </r>
  </si>
  <si>
    <t>Continue to Step 5d</t>
  </si>
  <si>
    <t>Project Name:</t>
  </si>
  <si>
    <t>TOTAL Volume Retained</t>
  </si>
  <si>
    <t>REMAINING Volume to meet 5% EIA requirement</t>
  </si>
  <si>
    <t>ADDITIONAL INSTRUCTIONS: Retention BMPs must be used onsite to the maximum extent practicable. If the remaining volume to meet 5% EIA cannot be met, then project applicants must demonstrate technical infeasibilty. Consult Section 3.2 of the 2011 TGM for infeasability criteria. A technical infeasability site-specific analysis must be submitted. Projects that cannot prove technical infeasibility must reduce EIA to &lt;=5% using Retention BMPs.</t>
  </si>
  <si>
    <r>
      <t>V</t>
    </r>
    <r>
      <rPr>
        <vertAlign val="subscript"/>
        <sz val="11"/>
        <color indexed="8"/>
        <rFont val="Times New Roman"/>
        <family val="1"/>
      </rPr>
      <t>biofilter</t>
    </r>
    <r>
      <rPr>
        <sz val="11"/>
        <color indexed="8"/>
        <rFont val="Times New Roman"/>
        <family val="1"/>
      </rPr>
      <t xml:space="preserve"> = (V</t>
    </r>
    <r>
      <rPr>
        <vertAlign val="subscript"/>
        <sz val="11"/>
        <color indexed="8"/>
        <rFont val="Times New Roman"/>
        <family val="1"/>
      </rPr>
      <t>retain</t>
    </r>
    <r>
      <rPr>
        <sz val="11"/>
        <color indexed="8"/>
        <rFont val="Times New Roman"/>
        <family val="1"/>
      </rPr>
      <t>-V</t>
    </r>
    <r>
      <rPr>
        <vertAlign val="subscript"/>
        <sz val="11"/>
        <color indexed="8"/>
        <rFont val="Times New Roman"/>
        <family val="1"/>
      </rPr>
      <t>achieved</t>
    </r>
    <r>
      <rPr>
        <sz val="11"/>
        <color indexed="8"/>
        <rFont val="Times New Roman"/>
        <family val="1"/>
      </rPr>
      <t>) *1.5</t>
    </r>
  </si>
  <si>
    <r>
      <t>V</t>
    </r>
    <r>
      <rPr>
        <vertAlign val="subscript"/>
        <sz val="11"/>
        <color indexed="8"/>
        <rFont val="Times New Roman"/>
        <family val="1"/>
      </rPr>
      <t>achieved</t>
    </r>
  </si>
  <si>
    <r>
      <t>V</t>
    </r>
    <r>
      <rPr>
        <vertAlign val="subscript"/>
        <sz val="11"/>
        <color indexed="8"/>
        <rFont val="Times New Roman"/>
        <family val="1"/>
      </rPr>
      <t>biofilter</t>
    </r>
  </si>
  <si>
    <r>
      <t>V</t>
    </r>
    <r>
      <rPr>
        <vertAlign val="subscript"/>
        <sz val="11"/>
        <color indexed="8"/>
        <rFont val="Times New Roman"/>
        <family val="1"/>
      </rPr>
      <t xml:space="preserve">biofilter </t>
    </r>
    <r>
      <rPr>
        <sz val="11"/>
        <color indexed="8"/>
        <rFont val="Times New Roman"/>
        <family val="1"/>
      </rPr>
      <t>= the volume that must be captured and treated in a Biofiltration BMP [ac-ft]</t>
    </r>
  </si>
  <si>
    <r>
      <t>V</t>
    </r>
    <r>
      <rPr>
        <vertAlign val="subscript"/>
        <sz val="11"/>
        <color indexed="8"/>
        <rFont val="Times New Roman"/>
        <family val="1"/>
      </rPr>
      <t>achieved</t>
    </r>
    <r>
      <rPr>
        <sz val="11"/>
        <color indexed="8"/>
        <rFont val="Times New Roman"/>
        <family val="1"/>
      </rPr>
      <t xml:space="preserve"> = the volume retained onsite using Retention BMPs [ac-ft]</t>
    </r>
  </si>
  <si>
    <r>
      <t>V</t>
    </r>
    <r>
      <rPr>
        <vertAlign val="subscript"/>
        <sz val="11"/>
        <color indexed="8"/>
        <rFont val="Times New Roman"/>
        <family val="1"/>
      </rPr>
      <t xml:space="preserve">retain   </t>
    </r>
    <r>
      <rPr>
        <sz val="11"/>
        <color indexed="8"/>
        <rFont val="Times New Roman"/>
        <family val="1"/>
      </rPr>
      <t>= the stormwater quality design volume (SQDV) that must be retained [ac-ft]</t>
    </r>
  </si>
  <si>
    <t>TOTAL Volume Biofiltered</t>
  </si>
  <si>
    <t>REMAINING Volume to be addressed by Alternative Compliance</t>
  </si>
  <si>
    <t>ADDITIONAL INSTRUCTIONS: Certain new development and redevelopment project types are eligible for alternative compliance measures if onsite Retention and/or Biofiltration BMPs cannot feasibly be used to meet the 5% EIA requirement. Infeasibility is described in Section 3.2 of the 2011 TGM. A technical feasability site-specific analysis must be submitted. Projects that cannot prove infesibility must reduce EIA to &lt;=5%.</t>
  </si>
  <si>
    <t>The site is required to mitigate the following volume:</t>
  </si>
  <si>
    <t>Y/N/NA</t>
  </si>
  <si>
    <r>
      <t>V</t>
    </r>
    <r>
      <rPr>
        <vertAlign val="subscript"/>
        <sz val="11"/>
        <color indexed="8"/>
        <rFont val="Times New Roman"/>
        <family val="1"/>
      </rPr>
      <t>ret/bio</t>
    </r>
    <r>
      <rPr>
        <sz val="11"/>
        <color indexed="8"/>
        <rFont val="Times New Roman"/>
        <family val="1"/>
      </rPr>
      <t xml:space="preserve"> = (V</t>
    </r>
    <r>
      <rPr>
        <vertAlign val="subscript"/>
        <sz val="11"/>
        <color indexed="8"/>
        <rFont val="Times New Roman"/>
        <family val="1"/>
      </rPr>
      <t>achieved</t>
    </r>
    <r>
      <rPr>
        <sz val="11"/>
        <color indexed="8"/>
        <rFont val="Times New Roman"/>
        <family val="1"/>
      </rPr>
      <t xml:space="preserve"> + (V</t>
    </r>
    <r>
      <rPr>
        <vertAlign val="subscript"/>
        <sz val="11"/>
        <color indexed="8"/>
        <rFont val="Times New Roman"/>
        <family val="1"/>
      </rPr>
      <t>biofiltered</t>
    </r>
    <r>
      <rPr>
        <sz val="11"/>
        <color indexed="8"/>
        <rFont val="Times New Roman"/>
        <family val="1"/>
      </rPr>
      <t>/1.5))</t>
    </r>
  </si>
  <si>
    <r>
      <t>V</t>
    </r>
    <r>
      <rPr>
        <vertAlign val="subscript"/>
        <sz val="11"/>
        <color indexed="8"/>
        <rFont val="Times New Roman"/>
        <family val="1"/>
      </rPr>
      <t xml:space="preserve">ret/bio </t>
    </r>
    <r>
      <rPr>
        <sz val="11"/>
        <color indexed="8"/>
        <rFont val="Times New Roman"/>
        <family val="1"/>
      </rPr>
      <t>= the total volume of runoff retained and/or biofiltered onsite using Retention and Biofiltration BMPs [ac-ft]</t>
    </r>
  </si>
  <si>
    <r>
      <t>V</t>
    </r>
    <r>
      <rPr>
        <vertAlign val="subscript"/>
        <sz val="11"/>
        <color indexed="8"/>
        <rFont val="Times New Roman"/>
        <family val="1"/>
      </rPr>
      <t xml:space="preserve">achieved </t>
    </r>
    <r>
      <rPr>
        <sz val="11"/>
        <color indexed="8"/>
        <rFont val="Times New Roman"/>
        <family val="1"/>
      </rPr>
      <t>= the runoff volume retained onsite [ac-ft]</t>
    </r>
  </si>
  <si>
    <r>
      <t>V</t>
    </r>
    <r>
      <rPr>
        <vertAlign val="subscript"/>
        <sz val="11"/>
        <color indexed="8"/>
        <rFont val="Times New Roman"/>
        <family val="1"/>
      </rPr>
      <t xml:space="preserve">biofiltered </t>
    </r>
    <r>
      <rPr>
        <sz val="11"/>
        <color indexed="8"/>
        <rFont val="Times New Roman"/>
        <family val="1"/>
      </rPr>
      <t>= the runoff volume biofiltered onsite [ac-ft]</t>
    </r>
  </si>
  <si>
    <r>
      <t>V</t>
    </r>
    <r>
      <rPr>
        <vertAlign val="subscript"/>
        <sz val="11"/>
        <color indexed="8"/>
        <rFont val="Times New Roman"/>
        <family val="1"/>
      </rPr>
      <t>achieved</t>
    </r>
  </si>
  <si>
    <r>
      <t>V</t>
    </r>
    <r>
      <rPr>
        <vertAlign val="subscript"/>
        <sz val="11"/>
        <color indexed="8"/>
        <rFont val="Times New Roman"/>
        <family val="1"/>
      </rPr>
      <t>biofiltered</t>
    </r>
  </si>
  <si>
    <r>
      <rPr>
        <b/>
        <sz val="11"/>
        <color indexed="8"/>
        <rFont val="Times New Roman"/>
        <family val="1"/>
      </rPr>
      <t>Soil Type Information</t>
    </r>
    <r>
      <rPr>
        <sz val="11"/>
        <color indexed="8"/>
        <rFont val="Times New Roman"/>
        <family val="1"/>
      </rPr>
      <t xml:space="preserve"> (may include site specific analyses, available geologic or geotechnical reports and/ or the Ventura Hydrology Manual Soil Map zoomed into site level)</t>
    </r>
  </si>
  <si>
    <r>
      <rPr>
        <b/>
        <sz val="11"/>
        <color indexed="8"/>
        <rFont val="Times New Roman"/>
        <family val="1"/>
      </rPr>
      <t>Groundwater  Information</t>
    </r>
    <r>
      <rPr>
        <sz val="11"/>
        <color indexed="8"/>
        <rFont val="Times New Roman"/>
        <family val="1"/>
      </rPr>
      <t xml:space="preserve"> (may include available groundwater data, site specific redoximorphic analytical/groundwater monitoring results, or known groundwater impacts such as contaminated sites registered with the State Water Board)</t>
    </r>
  </si>
  <si>
    <r>
      <rPr>
        <b/>
        <sz val="11"/>
        <color indexed="8"/>
        <rFont val="Times New Roman"/>
        <family val="1"/>
      </rPr>
      <t>Geotechnical Reports</t>
    </r>
    <r>
      <rPr>
        <sz val="11"/>
        <color indexed="8"/>
        <rFont val="Times New Roman"/>
        <family val="1"/>
      </rPr>
      <t xml:space="preserve"> (may include site specific analyses with information on collapsible soils, expansive soil, liquefaction, or groundwater mounding analysis)</t>
    </r>
    <r>
      <rPr>
        <sz val="8"/>
        <color indexed="8"/>
        <rFont val="Times New Roman"/>
        <family val="1"/>
      </rPr>
      <t> </t>
    </r>
  </si>
  <si>
    <r>
      <t>A</t>
    </r>
    <r>
      <rPr>
        <vertAlign val="subscript"/>
        <sz val="11"/>
        <color indexed="8"/>
        <rFont val="Times New Roman"/>
        <family val="1"/>
      </rPr>
      <t>retain</t>
    </r>
    <r>
      <rPr>
        <sz val="11"/>
        <color indexed="8"/>
        <rFont val="Times New Roman"/>
        <family val="1"/>
      </rPr>
      <t xml:space="preserve"> = the drainage area from which runoff must be retained [acres]</t>
    </r>
  </si>
  <si>
    <r>
      <t>The onsite biofiltered volume (V</t>
    </r>
    <r>
      <rPr>
        <vertAlign val="subscript"/>
        <sz val="11"/>
        <color indexed="8"/>
        <rFont val="Times New Roman"/>
        <family val="1"/>
      </rPr>
      <t>biofilter</t>
    </r>
    <r>
      <rPr>
        <sz val="11"/>
        <color indexed="8"/>
        <rFont val="Times New Roman"/>
        <family val="1"/>
      </rPr>
      <t>), should be calculated as follows:</t>
    </r>
  </si>
  <si>
    <t>Provide an assessment of the project site using the following tables</t>
  </si>
  <si>
    <t>Identify pollutants of concern using the tables below</t>
  </si>
  <si>
    <t>Improvements are clustered on the least-sensitive portions of the lot</t>
  </si>
  <si>
    <t>Clearing and grading of native vegetation is limited</t>
  </si>
  <si>
    <t>Trees and other vegetation at the site are maximized</t>
  </si>
  <si>
    <t>Native and drought-tolerant species are considered</t>
  </si>
  <si>
    <t>Permanent channel crossings are stabilized</t>
  </si>
  <si>
    <t>Storm drain inlets within the project boundary include storm drain message markers or placards</t>
  </si>
  <si>
    <t xml:space="preserve">Provide a brief description of site design principles and techniques included within the proposed project site. </t>
  </si>
  <si>
    <t>Provide a brief description of the source control measures included in the proposed project site.</t>
  </si>
  <si>
    <t>STEP 5: APPLY BMPS TO REDUCE EIA TO &lt;=5%</t>
  </si>
  <si>
    <r>
      <t>EIA</t>
    </r>
    <r>
      <rPr>
        <vertAlign val="subscript"/>
        <sz val="11"/>
        <color indexed="8"/>
        <rFont val="Times New Roman"/>
        <family val="1"/>
      </rPr>
      <t>allowable</t>
    </r>
    <r>
      <rPr>
        <sz val="11"/>
        <color indexed="8"/>
        <rFont val="Times New Roman"/>
        <family val="1"/>
      </rPr>
      <t xml:space="preserve"> = The maximum impervious area from which runoff can be treated and discharged offsite (and not retained onsite) [acres]</t>
    </r>
  </si>
  <si>
    <r>
      <t>%</t>
    </r>
    <r>
      <rPr>
        <vertAlign val="subscript"/>
        <sz val="11"/>
        <color indexed="8"/>
        <rFont val="Times New Roman"/>
        <family val="1"/>
      </rPr>
      <t>allowable</t>
    </r>
    <r>
      <rPr>
        <sz val="11"/>
        <color indexed="8"/>
        <rFont val="Times New Roman"/>
        <family val="1"/>
      </rPr>
      <t xml:space="preserve"> = 5 percent</t>
    </r>
  </si>
  <si>
    <r>
      <t>A</t>
    </r>
    <r>
      <rPr>
        <vertAlign val="subscript"/>
        <sz val="11"/>
        <color indexed="8"/>
        <rFont val="Times New Roman"/>
        <family val="1"/>
      </rPr>
      <t>retain</t>
    </r>
    <r>
      <rPr>
        <sz val="11"/>
        <color indexed="8"/>
        <rFont val="Times New Roman"/>
        <family val="1"/>
      </rPr>
      <t xml:space="preserve"> = TIA - EIA</t>
    </r>
    <r>
      <rPr>
        <vertAlign val="subscript"/>
        <sz val="11"/>
        <color indexed="8"/>
        <rFont val="Times New Roman"/>
        <family val="1"/>
      </rPr>
      <t>allowable</t>
    </r>
    <r>
      <rPr>
        <sz val="11"/>
        <color indexed="8"/>
        <rFont val="Times New Roman"/>
        <family val="1"/>
      </rPr>
      <t xml:space="preserve"> = (IMP*A</t>
    </r>
    <r>
      <rPr>
        <vertAlign val="subscript"/>
        <sz val="11"/>
        <color indexed="8"/>
        <rFont val="Times New Roman"/>
        <family val="1"/>
      </rPr>
      <t>project</t>
    </r>
    <r>
      <rPr>
        <sz val="11"/>
        <color indexed="8"/>
        <rFont val="Times New Roman"/>
        <family val="1"/>
      </rPr>
      <t>) - EIA</t>
    </r>
    <r>
      <rPr>
        <vertAlign val="subscript"/>
        <sz val="11"/>
        <color indexed="8"/>
        <rFont val="Times New Roman"/>
        <family val="1"/>
      </rPr>
      <t>allowable</t>
    </r>
  </si>
  <si>
    <r>
      <t>V</t>
    </r>
    <r>
      <rPr>
        <vertAlign val="subscript"/>
        <sz val="11"/>
        <color indexed="8"/>
        <rFont val="Times New Roman"/>
        <family val="1"/>
      </rPr>
      <t>retain</t>
    </r>
    <r>
      <rPr>
        <sz val="11"/>
        <color indexed="8"/>
        <rFont val="Times New Roman"/>
        <family val="1"/>
      </rPr>
      <t xml:space="preserve"> = The stormwater quality design volume (SQDV) that must be retained onsite [ac-ft]</t>
    </r>
  </si>
  <si>
    <t>BIO-3: Vegetated Swale [1]</t>
  </si>
  <si>
    <t>BIO-4: Vegetated Filter Strip [1]</t>
  </si>
  <si>
    <t>BIO-5: Proprietary Biotreatment [1]</t>
  </si>
  <si>
    <r>
      <t>A</t>
    </r>
    <r>
      <rPr>
        <vertAlign val="subscript"/>
        <sz val="11"/>
        <color indexed="8"/>
        <rFont val="Times New Roman"/>
        <family val="1"/>
      </rPr>
      <t>30%eia</t>
    </r>
    <r>
      <rPr>
        <sz val="11"/>
        <color indexed="8"/>
        <rFont val="Times New Roman"/>
        <family val="1"/>
      </rPr>
      <t xml:space="preserve"> = (IMP*A</t>
    </r>
    <r>
      <rPr>
        <vertAlign val="subscript"/>
        <sz val="11"/>
        <color indexed="8"/>
        <rFont val="Times New Roman"/>
        <family val="1"/>
      </rPr>
      <t>project</t>
    </r>
    <r>
      <rPr>
        <sz val="11"/>
        <color indexed="8"/>
        <rFont val="Times New Roman"/>
        <family val="1"/>
      </rPr>
      <t>) - (30%*A</t>
    </r>
    <r>
      <rPr>
        <vertAlign val="subscript"/>
        <sz val="11"/>
        <color indexed="8"/>
        <rFont val="Times New Roman"/>
        <family val="1"/>
      </rPr>
      <t>project</t>
    </r>
    <r>
      <rPr>
        <sz val="11"/>
        <color indexed="8"/>
        <rFont val="Times New Roman"/>
        <family val="1"/>
      </rPr>
      <t>)</t>
    </r>
  </si>
  <si>
    <r>
      <t>A</t>
    </r>
    <r>
      <rPr>
        <vertAlign val="subscript"/>
        <sz val="11"/>
        <color indexed="8"/>
        <rFont val="Times New Roman"/>
        <family val="1"/>
      </rPr>
      <t>project</t>
    </r>
    <r>
      <rPr>
        <sz val="11"/>
        <color indexed="8"/>
        <rFont val="Times New Roman"/>
        <family val="1"/>
      </rPr>
      <t xml:space="preserve"> = the total project area [acres]</t>
    </r>
  </si>
  <si>
    <r>
      <t>A</t>
    </r>
    <r>
      <rPr>
        <vertAlign val="subscript"/>
        <sz val="11"/>
        <color indexed="8"/>
        <rFont val="Times New Roman"/>
        <family val="1"/>
      </rPr>
      <t>project</t>
    </r>
  </si>
  <si>
    <r>
      <t>A</t>
    </r>
    <r>
      <rPr>
        <vertAlign val="subscript"/>
        <sz val="11"/>
        <color indexed="8"/>
        <rFont val="Times New Roman"/>
        <family val="1"/>
      </rPr>
      <t>30%eia</t>
    </r>
  </si>
  <si>
    <r>
      <t>V</t>
    </r>
    <r>
      <rPr>
        <vertAlign val="subscript"/>
        <sz val="11"/>
        <color indexed="8"/>
        <rFont val="Times New Roman"/>
        <family val="1"/>
      </rPr>
      <t>30%eia</t>
    </r>
    <r>
      <rPr>
        <sz val="11"/>
        <color indexed="8"/>
        <rFont val="Times New Roman"/>
        <family val="1"/>
      </rPr>
      <t xml:space="preserve"> = C*(0.75/12)*A</t>
    </r>
    <r>
      <rPr>
        <vertAlign val="subscript"/>
        <sz val="11"/>
        <color indexed="8"/>
        <rFont val="Times New Roman"/>
        <family val="1"/>
      </rPr>
      <t>30%eia</t>
    </r>
  </si>
  <si>
    <r>
      <t>V</t>
    </r>
    <r>
      <rPr>
        <vertAlign val="subscript"/>
        <sz val="11"/>
        <color indexed="8"/>
        <rFont val="Times New Roman"/>
        <family val="1"/>
      </rPr>
      <t xml:space="preserve">30%eia </t>
    </r>
  </si>
  <si>
    <r>
      <t>V</t>
    </r>
    <r>
      <rPr>
        <vertAlign val="subscript"/>
        <sz val="11"/>
        <color indexed="8"/>
        <rFont val="Times New Roman"/>
        <family val="1"/>
      </rPr>
      <t>30%eia</t>
    </r>
  </si>
  <si>
    <r>
      <t>V</t>
    </r>
    <r>
      <rPr>
        <vertAlign val="subscript"/>
        <sz val="11"/>
        <color indexed="8"/>
        <rFont val="Times New Roman"/>
        <family val="1"/>
      </rPr>
      <t>mitigation&gt;30%</t>
    </r>
  </si>
  <si>
    <r>
      <t>V</t>
    </r>
    <r>
      <rPr>
        <vertAlign val="subscript"/>
        <sz val="11"/>
        <color indexed="8"/>
        <rFont val="Times New Roman"/>
        <family val="1"/>
      </rPr>
      <t>mitigationtotal</t>
    </r>
  </si>
  <si>
    <t>Volume Biofiltered (1.5xSQDV)
(ac-ft) [2],[3]</t>
  </si>
  <si>
    <t>ADDITIONAL REQUIRED SUBMITTALS</t>
  </si>
  <si>
    <t>INSTRUCTIONS</t>
  </si>
  <si>
    <t>Drainage Area Runoff Coefficient</t>
  </si>
  <si>
    <r>
      <t>V</t>
    </r>
    <r>
      <rPr>
        <vertAlign val="subscript"/>
        <sz val="11"/>
        <color indexed="8"/>
        <rFont val="Times New Roman"/>
        <family val="1"/>
      </rPr>
      <t>ret/bio</t>
    </r>
  </si>
  <si>
    <r>
      <t>V</t>
    </r>
    <r>
      <rPr>
        <vertAlign val="subscript"/>
        <sz val="11"/>
        <color indexed="8"/>
        <rFont val="Times New Roman"/>
        <family val="1"/>
      </rPr>
      <t>retain</t>
    </r>
  </si>
  <si>
    <t>► The following set of spreadsheets are intended to assist project applicants in meeting the Planning and Land Development requirements contained in Part 4, Section E of the Los Angeles Regional Water Quality Control Board’s municipal separate storm sewer system (MS4) permit (Order R4-2010-0108) for new development and redevelopment projects.</t>
  </si>
  <si>
    <t>Distance to Project (ft)</t>
  </si>
  <si>
    <r>
      <t xml:space="preserve">1) Development projects equal to 1 acre or greater of disturbed area that adds more than 10,000 square feet of impervious surface area
</t>
    </r>
    <r>
      <rPr>
        <b/>
        <sz val="12"/>
        <color indexed="8"/>
        <rFont val="Times New Roman"/>
        <family val="1"/>
      </rPr>
      <t>→</t>
    </r>
    <r>
      <rPr>
        <b/>
        <sz val="12"/>
        <rFont val="Times New Roman"/>
        <family val="1"/>
      </rPr>
      <t>go to Step 2</t>
    </r>
  </si>
  <si>
    <r>
      <t>2) Industrial parks with 10,000 square feet or more of total altered surface area</t>
    </r>
    <r>
      <rPr>
        <i/>
        <sz val="11"/>
        <color indexed="10"/>
        <rFont val="Times New Roman"/>
        <family val="1"/>
      </rPr>
      <t xml:space="preserve">
</t>
    </r>
    <r>
      <rPr>
        <b/>
        <sz val="12"/>
        <rFont val="Times New Roman"/>
        <family val="1"/>
      </rPr>
      <t>→go to Step 2</t>
    </r>
  </si>
  <si>
    <r>
      <t>3) Commercial strip malls with 10,000 square feet or more of impervious surface area</t>
    </r>
    <r>
      <rPr>
        <i/>
        <sz val="11"/>
        <color indexed="10"/>
        <rFont val="Times New Roman"/>
        <family val="1"/>
      </rPr>
      <t xml:space="preserve">
</t>
    </r>
    <r>
      <rPr>
        <b/>
        <sz val="12"/>
        <rFont val="Times New Roman"/>
        <family val="1"/>
      </rPr>
      <t>→go to Step 2</t>
    </r>
  </si>
  <si>
    <r>
      <t>4) Retail gasoline outlets with 5,000 square feet or more of total altered surface area</t>
    </r>
    <r>
      <rPr>
        <i/>
        <sz val="11"/>
        <color indexed="10"/>
        <rFont val="Times New Roman"/>
        <family val="1"/>
      </rPr>
      <t xml:space="preserve">
</t>
    </r>
    <r>
      <rPr>
        <b/>
        <sz val="12"/>
        <rFont val="Times New Roman"/>
        <family val="1"/>
      </rPr>
      <t>→go to Step 2</t>
    </r>
  </si>
  <si>
    <r>
      <t>5) Restaurants (Standard Industrial Classification (SIC) of 5812) with 5,000 square feet or more of total altered surface area</t>
    </r>
    <r>
      <rPr>
        <i/>
        <sz val="11"/>
        <color indexed="10"/>
        <rFont val="Times New Roman"/>
        <family val="1"/>
      </rPr>
      <t xml:space="preserve"> 
</t>
    </r>
    <r>
      <rPr>
        <b/>
        <sz val="12"/>
        <rFont val="Times New Roman"/>
        <family val="1"/>
      </rPr>
      <t>→go to Step 2</t>
    </r>
  </si>
  <si>
    <r>
      <t xml:space="preserve">8) Automotive service facilities (Standard Industrial Classification (SIC) of 5013, 5014, 5511, 5541, 7532-7534 and 7536-7539) of 5,000 square feet or more of total altered surface area
</t>
    </r>
    <r>
      <rPr>
        <b/>
        <sz val="11"/>
        <color indexed="8"/>
        <rFont val="Times New Roman"/>
        <family val="1"/>
      </rPr>
      <t>→</t>
    </r>
    <r>
      <rPr>
        <b/>
        <sz val="12"/>
        <rFont val="Times New Roman"/>
        <family val="1"/>
      </rPr>
      <t>go to Step 2</t>
    </r>
  </si>
  <si>
    <r>
      <t xml:space="preserve">6) Parking lots with 5,000 square feet or more of impervious surface area, or with 25 or more parking spaces
</t>
    </r>
    <r>
      <rPr>
        <b/>
        <sz val="11"/>
        <color indexed="8"/>
        <rFont val="Times New Roman"/>
        <family val="1"/>
      </rPr>
      <t>→</t>
    </r>
    <r>
      <rPr>
        <b/>
        <sz val="12"/>
        <rFont val="Times New Roman"/>
        <family val="1"/>
      </rPr>
      <t>go to Step 2</t>
    </r>
  </si>
  <si>
    <r>
      <t xml:space="preserve">9) Projects located in or directly adjacent to, or discharging directly to an Environmentally Sensitive Area (ESA), where the development will: 
a. Discharge stormwater runoff that is likely to impact a sensitive biological species or habitat; and 
b. Create 2,500 square feet or more of impervious surface area
</t>
    </r>
    <r>
      <rPr>
        <b/>
        <sz val="11"/>
        <rFont val="Times New Roman"/>
        <family val="1"/>
      </rPr>
      <t>→</t>
    </r>
    <r>
      <rPr>
        <b/>
        <sz val="12"/>
        <rFont val="Times New Roman"/>
        <family val="1"/>
      </rPr>
      <t>go to Step 2</t>
    </r>
  </si>
  <si>
    <r>
      <rPr>
        <sz val="11"/>
        <color indexed="8"/>
        <rFont val="Times New Roman"/>
        <family val="1"/>
      </rPr>
      <t xml:space="preserve">  </t>
    </r>
    <r>
      <rPr>
        <b/>
        <sz val="11"/>
        <color indexed="8"/>
        <rFont val="Times New Roman"/>
        <family val="1"/>
      </rPr>
      <t>Site map</t>
    </r>
    <r>
      <rPr>
        <sz val="11"/>
        <color indexed="8"/>
        <rFont val="Times New Roman"/>
        <family val="1"/>
      </rPr>
      <t xml:space="preserve">  that includes: 
o   Property boundary
o   Major roadways or landmarks
o   Scale and north arrow
o   Drainage areas
o   Surrounding land uses
o   Presence of Environmentally Sensitive Areas
o   Open space preservation areas
o   Impervious areas
o   Natural hydrologic features
o   Location of discharge(s)
o   Existing and planned utilities
o   Topography (including steep slopes)
o   Key activities such as outdoor material storage, parking, food preparation, etc.
o   Potential pollutant areas (e.g., fueling island)
o   Location of nearby (within 2,000 ft of development project) bus or train station(s)
o   Location and type of source control measures
o   Location and type of stormwater BMPs</t>
    </r>
  </si>
  <si>
    <r>
      <t xml:space="preserve">13) Projects where redevelopment results in an alteration of less than fifty percent of impervious surfaces of a previously existing development these projects must mitigate only the altered portion of the redevelopment project area and not the entire project area
</t>
    </r>
    <r>
      <rPr>
        <b/>
        <sz val="12"/>
        <rFont val="Times New Roman"/>
        <family val="1"/>
      </rPr>
      <t>→go to Step 2</t>
    </r>
  </si>
  <si>
    <r>
      <t xml:space="preserve">12) Projects where redevelopment results in an alteration to more than fifty percent of impervious surfaces of a previously existing development, and the existing development </t>
    </r>
    <r>
      <rPr>
        <u val="single"/>
        <sz val="11"/>
        <color indexed="8"/>
        <rFont val="Times New Roman"/>
        <family val="1"/>
      </rPr>
      <t>was</t>
    </r>
    <r>
      <rPr>
        <sz val="11"/>
        <color indexed="8"/>
        <rFont val="Times New Roman"/>
        <family val="1"/>
      </rPr>
      <t xml:space="preserve"> subject to the post development stormwater quality control requirements of Board Order 00-108, the project must mitigate only the altered portion of the redevelopment project area and not the entire project area
</t>
    </r>
    <r>
      <rPr>
        <b/>
        <sz val="12"/>
        <rFont val="Times New Roman"/>
        <family val="1"/>
      </rPr>
      <t>→go to Step 2</t>
    </r>
  </si>
  <si>
    <r>
      <t xml:space="preserve">11) Projects where redevelopment results in an alteration to more than fifty percent of impervious surfaces of a previously existing development, and the existing development </t>
    </r>
    <r>
      <rPr>
        <u val="single"/>
        <sz val="11"/>
        <color indexed="8"/>
        <rFont val="Times New Roman"/>
        <family val="1"/>
      </rPr>
      <t>was not</t>
    </r>
    <r>
      <rPr>
        <sz val="11"/>
        <color indexed="8"/>
        <rFont val="Times New Roman"/>
        <family val="1"/>
      </rPr>
      <t xml:space="preserve"> subject to the post development stormwater quality control requirements of Board Order 00-108, these projects must mitigate the entire redevelopment project area
</t>
    </r>
    <r>
      <rPr>
        <b/>
        <sz val="12"/>
        <rFont val="Times New Roman"/>
        <family val="1"/>
      </rPr>
      <t>→go to Step 2</t>
    </r>
  </si>
  <si>
    <t>Included?
Y/N/NA</t>
  </si>
  <si>
    <t>Performance Standard [1]</t>
  </si>
  <si>
    <t>Brief description of Performance Standard</t>
  </si>
  <si>
    <t>Performance Standard</t>
  </si>
  <si>
    <t>Disconnected downspouts divert water to (1) vegetated pervious areas of the site in order to allow for infiltration, storage, evapotranspiration, and treatment, or (2) a rainwater collection system</t>
  </si>
  <si>
    <t>Street width is minimized</t>
  </si>
  <si>
    <t>Brief Description of the Site Design Measure</t>
  </si>
  <si>
    <t>Brief Description of the Source Control Measure</t>
  </si>
  <si>
    <t>Step 5a: Calculate Allowable EIA</t>
  </si>
  <si>
    <t>STEP 5d: SELECT RETENTION BMPs</t>
  </si>
  <si>
    <t>STEP 5e: SELECT AND SIZE BIOFILTRATION BMPS TO REDUCE EIA TO &lt;=5%</t>
  </si>
  <si>
    <t>IMP = total imperviousness of project area (%)</t>
  </si>
  <si>
    <r>
      <t>A</t>
    </r>
    <r>
      <rPr>
        <vertAlign val="subscript"/>
        <sz val="11"/>
        <color indexed="8"/>
        <rFont val="Times New Roman"/>
        <family val="1"/>
      </rPr>
      <t>30%eia</t>
    </r>
    <r>
      <rPr>
        <sz val="11"/>
        <color indexed="8"/>
        <rFont val="Times New Roman"/>
        <family val="1"/>
      </rPr>
      <t xml:space="preserve"> = the impervious area from which runoff would have been retained or biofiltered at 30% EIA [acres]</t>
    </r>
  </si>
  <si>
    <r>
      <t>V</t>
    </r>
    <r>
      <rPr>
        <vertAlign val="subscript"/>
        <sz val="11"/>
        <color indexed="8"/>
        <rFont val="Times New Roman"/>
        <family val="1"/>
      </rPr>
      <t>mitigation&gt;30%</t>
    </r>
    <r>
      <rPr>
        <sz val="11"/>
        <color indexed="8"/>
        <rFont val="Times New Roman"/>
        <family val="1"/>
      </rPr>
      <t xml:space="preserve">  = the mitigation volume for &gt;30% EIA [ac-ft]</t>
    </r>
  </si>
  <si>
    <r>
      <t>V</t>
    </r>
    <r>
      <rPr>
        <vertAlign val="subscript"/>
        <sz val="11"/>
        <color indexed="8"/>
        <rFont val="Times New Roman"/>
        <family val="1"/>
      </rPr>
      <t>mitigationtotal</t>
    </r>
    <r>
      <rPr>
        <sz val="11"/>
        <color indexed="8"/>
        <rFont val="Times New Roman"/>
        <family val="1"/>
      </rPr>
      <t xml:space="preserve"> = the total mitigation volume for 30% EIA [ac-ft]</t>
    </r>
  </si>
  <si>
    <r>
      <t>V</t>
    </r>
    <r>
      <rPr>
        <vertAlign val="subscript"/>
        <sz val="11"/>
        <color indexed="8"/>
        <rFont val="Times New Roman"/>
        <family val="1"/>
      </rPr>
      <t>mitigation&gt;30%</t>
    </r>
    <r>
      <rPr>
        <sz val="11"/>
        <color indexed="8"/>
        <rFont val="Times New Roman"/>
        <family val="1"/>
      </rPr>
      <t xml:space="preserve"> = the mitigation volume for &gt;30% EIA, calculated using Equation 2-11 [ac-ft]</t>
    </r>
  </si>
  <si>
    <r>
      <t>V</t>
    </r>
    <r>
      <rPr>
        <vertAlign val="subscript"/>
        <sz val="11"/>
        <color indexed="8"/>
        <rFont val="Times New Roman"/>
        <family val="1"/>
      </rPr>
      <t>mitigation30%</t>
    </r>
    <r>
      <rPr>
        <sz val="11"/>
        <color indexed="8"/>
        <rFont val="Times New Roman"/>
        <family val="1"/>
      </rPr>
      <t xml:space="preserve"> = the mitigation volume for 30% EIA calculated using Equation 2-10 [ac-ft]</t>
    </r>
  </si>
  <si>
    <t>SINGLE FAMILY HILLSIDE HOMES: POLLUTANTS OF CONCERN</t>
  </si>
  <si>
    <t>SINGLE FAMILY HILLSIDE HOMES: ASSESS SITE CONDITIONS</t>
  </si>
  <si>
    <t>SINGLE FAMILY HILLSIDE HOMES: ASSESS SITE CONDITIONS, CONT.</t>
  </si>
  <si>
    <r>
      <t xml:space="preserve">10) Single-family hillside homes (see Section 2 of the TGM for specific requirements)
</t>
    </r>
    <r>
      <rPr>
        <b/>
        <sz val="12"/>
        <rFont val="Times New Roman"/>
        <family val="1"/>
      </rPr>
      <t>→go to SF Hillside</t>
    </r>
  </si>
  <si>
    <t>ROADWAY PROJECTS: ASSESS SITE CONDITIONS</t>
  </si>
  <si>
    <t>SINGLE FAMILY HILLSIDE HOMES: PERFORMANCE STANDARDS</t>
  </si>
  <si>
    <t>ROADWAY PROJECTS: ASSESS SITE CONDITIONS, CONT.</t>
  </si>
  <si>
    <t>ROADWAY PROJECTS: POLLUTANTS OF CONCERN</t>
  </si>
  <si>
    <t>► Street, roadway, highway,and freeway projects that construct 10,000 square feet or more of impervious surface area must incorporate the USEPA guidance, "Managing Wet Weather with Green Infrastructure: Green Streets", to the maximum extent practicable.
► Identify and describe the performance standards included within the proposed site in the table below.</t>
  </si>
  <si>
    <t>ROADWAY PROJECTS: PERFORMANCE STANDARDS</t>
  </si>
  <si>
    <t>ROADWAY PROJECTS: BMP SIZING</t>
  </si>
  <si>
    <r>
      <t xml:space="preserve">Retention and/or biofiltration BMPs are sized to capture and treat SQDV or the SQDF. 
</t>
    </r>
    <r>
      <rPr>
        <b/>
        <sz val="9"/>
        <color indexed="8"/>
        <rFont val="Times New Roman"/>
        <family val="1"/>
      </rPr>
      <t>Also see BMP Sizing below</t>
    </r>
  </si>
  <si>
    <r>
      <t xml:space="preserve">7) Streets, roads, highways, and freeway construction of 10,000 square feet or more of impervious surface area 
</t>
    </r>
    <r>
      <rPr>
        <b/>
        <sz val="11"/>
        <color indexed="8"/>
        <rFont val="Times New Roman"/>
        <family val="1"/>
      </rPr>
      <t xml:space="preserve">→ </t>
    </r>
    <r>
      <rPr>
        <b/>
        <sz val="11"/>
        <rFont val="Times New Roman"/>
        <family val="1"/>
      </rPr>
      <t>go to Roadway Projects</t>
    </r>
  </si>
  <si>
    <t>S-6: Outdoor Vehicle /Equipment/ Accessory Washing Area Design</t>
  </si>
  <si>
    <t>STEP 2: ASSESS SITE CONDITIONS</t>
  </si>
  <si>
    <t>STEP 2: POLLUTANTS OF CONCERN</t>
  </si>
  <si>
    <t>If onsite Retention BMPs cannot feasibly be used to meet the 5% EIA Requirement, move onto Step 5e; if 5%EIA Requirement is met go to Step 7</t>
  </si>
  <si>
    <r>
      <rPr>
        <sz val="11"/>
        <color indexed="8"/>
        <rFont val="Times New Roman"/>
        <family val="1"/>
      </rPr>
      <t>►</t>
    </r>
    <r>
      <rPr>
        <i/>
        <sz val="11"/>
        <color indexed="8"/>
        <rFont val="Times New Roman"/>
        <family val="1"/>
      </rPr>
      <t xml:space="preserve">This tab only applies to projects proposing the development of a Single Family Hillside Home
</t>
    </r>
    <r>
      <rPr>
        <sz val="11"/>
        <color indexed="8"/>
        <rFont val="Times New Roman"/>
        <family val="1"/>
      </rPr>
      <t>►</t>
    </r>
    <r>
      <rPr>
        <i/>
        <sz val="11"/>
        <color indexed="8"/>
        <rFont val="Times New Roman"/>
        <family val="1"/>
      </rPr>
      <t>Provide an assessment of the project site using the following tables</t>
    </r>
  </si>
  <si>
    <r>
      <t xml:space="preserve">►This tab only applies to Roadway Projects
</t>
    </r>
    <r>
      <rPr>
        <sz val="11"/>
        <color indexed="8"/>
        <rFont val="Times New Roman"/>
        <family val="1"/>
      </rPr>
      <t>►</t>
    </r>
    <r>
      <rPr>
        <i/>
        <sz val="11"/>
        <color indexed="8"/>
        <rFont val="Times New Roman"/>
        <family val="1"/>
      </rPr>
      <t>Provide an assessment of the project site using the following tables</t>
    </r>
  </si>
  <si>
    <r>
      <t>6a) Determine the volume of runoff that is retained and biofiltered onsite (V</t>
    </r>
    <r>
      <rPr>
        <b/>
        <i/>
        <vertAlign val="subscript"/>
        <sz val="11"/>
        <color indexed="8"/>
        <rFont val="Times New Roman"/>
        <family val="1"/>
      </rPr>
      <t>ret/bio</t>
    </r>
    <r>
      <rPr>
        <b/>
        <i/>
        <sz val="11"/>
        <color indexed="8"/>
        <rFont val="Times New Roman"/>
        <family val="1"/>
      </rPr>
      <t>) using the equation below:</t>
    </r>
  </si>
  <si>
    <r>
      <t>V</t>
    </r>
    <r>
      <rPr>
        <vertAlign val="subscript"/>
        <sz val="11"/>
        <color indexed="8"/>
        <rFont val="Times New Roman"/>
        <family val="1"/>
      </rPr>
      <t>30%eia</t>
    </r>
    <r>
      <rPr>
        <sz val="11"/>
        <color indexed="8"/>
        <rFont val="Times New Roman"/>
        <family val="1"/>
      </rPr>
      <t xml:space="preserve"> = SQDV retained or biofiltered at 30% EIA [ac-ft]
(note: for the purposes of this calculation, the biofiltered volume does not include the 1.5 multiplier)</t>
    </r>
  </si>
  <si>
    <r>
      <t>A</t>
    </r>
    <r>
      <rPr>
        <vertAlign val="subscript"/>
        <sz val="11"/>
        <color indexed="8"/>
        <rFont val="Times New Roman"/>
        <family val="1"/>
      </rPr>
      <t>30%eia</t>
    </r>
    <r>
      <rPr>
        <sz val="11"/>
        <color indexed="8"/>
        <rFont val="Times New Roman"/>
        <family val="1"/>
      </rPr>
      <t xml:space="preserve"> = the impervious portion of the drainage area retained or biofiltered at 30% EIA [acres]</t>
    </r>
  </si>
  <si>
    <t>Additional considerations:</t>
  </si>
  <si>
    <t>Drainage Area Biofiltered 
(acres) [3]</t>
  </si>
  <si>
    <t>Volume Retained 
(SQDV)
(ac-ft) [1],[2]</t>
  </si>
  <si>
    <t>Drainage Area Retained  
(acres) [2]</t>
  </si>
  <si>
    <t>Area (acres)</t>
  </si>
  <si>
    <t>acres</t>
  </si>
  <si>
    <t>BIOFILTRATION BMPs, CONT.</t>
  </si>
  <si>
    <t>ALTERNATIVE COMPLIANCE, CONT.</t>
  </si>
  <si>
    <t>Continue to Step 7</t>
  </si>
  <si>
    <r>
      <t>V</t>
    </r>
    <r>
      <rPr>
        <vertAlign val="subscript"/>
        <sz val="11"/>
        <color indexed="8"/>
        <rFont val="Times New Roman"/>
        <family val="1"/>
      </rPr>
      <t>mitigation</t>
    </r>
    <r>
      <rPr>
        <sz val="11"/>
        <color indexed="8"/>
        <rFont val="Times New Roman"/>
        <family val="1"/>
      </rPr>
      <t xml:space="preserve"> = V</t>
    </r>
    <r>
      <rPr>
        <vertAlign val="subscript"/>
        <sz val="11"/>
        <color indexed="8"/>
        <rFont val="Times New Roman"/>
        <family val="1"/>
      </rPr>
      <t>retain</t>
    </r>
    <r>
      <rPr>
        <sz val="11"/>
        <color indexed="8"/>
        <rFont val="Times New Roman"/>
        <family val="1"/>
      </rPr>
      <t xml:space="preserve"> - V</t>
    </r>
    <r>
      <rPr>
        <vertAlign val="subscript"/>
        <sz val="11"/>
        <color indexed="8"/>
        <rFont val="Times New Roman"/>
        <family val="1"/>
      </rPr>
      <t>ret/bio</t>
    </r>
  </si>
  <si>
    <t>Equation 2-6</t>
  </si>
  <si>
    <r>
      <t>V</t>
    </r>
    <r>
      <rPr>
        <vertAlign val="subscript"/>
        <sz val="11"/>
        <color indexed="8"/>
        <rFont val="Times New Roman"/>
        <family val="1"/>
      </rPr>
      <t>mitigation</t>
    </r>
    <r>
      <rPr>
        <sz val="11"/>
        <color indexed="8"/>
        <rFont val="Times New Roman"/>
        <family val="1"/>
      </rPr>
      <t xml:space="preserve"> = the volume of runoff that must be mitigated offsite [ac-ft]</t>
    </r>
  </si>
  <si>
    <t>Eqn. 2-6</t>
  </si>
  <si>
    <r>
      <t>V</t>
    </r>
    <r>
      <rPr>
        <vertAlign val="subscript"/>
        <sz val="12"/>
        <color indexed="8"/>
        <rFont val="Times New Roman"/>
        <family val="1"/>
      </rPr>
      <t>mitigation</t>
    </r>
  </si>
  <si>
    <t>STEP 6: ALTERNATIVE COMPLIANCE [1], [2]</t>
  </si>
  <si>
    <t>[2] References to equations (e.g., Equation 2-5) refer to equations contained within the 2011 TGM</t>
  </si>
  <si>
    <r>
      <t>V</t>
    </r>
    <r>
      <rPr>
        <vertAlign val="subscript"/>
        <sz val="11"/>
        <color indexed="8"/>
        <rFont val="Times New Roman"/>
        <family val="1"/>
      </rPr>
      <t xml:space="preserve">ret/bio </t>
    </r>
  </si>
  <si>
    <r>
      <t>V</t>
    </r>
    <r>
      <rPr>
        <vertAlign val="subscript"/>
        <sz val="11"/>
        <color indexed="8"/>
        <rFont val="Times New Roman"/>
        <family val="1"/>
      </rPr>
      <t>retain</t>
    </r>
    <r>
      <rPr>
        <sz val="11"/>
        <color indexed="8"/>
        <rFont val="Times New Roman"/>
        <family val="1"/>
      </rPr>
      <t>= the SQDV that must be retained onsite per the 5% EIA requirement calculated in Equation 2-3 [ac-ft]</t>
    </r>
  </si>
  <si>
    <t>[1] In order to simplify the use of the spreadsheet, these steps deviate from those presented in the 2011 TGM</t>
  </si>
  <si>
    <r>
      <t>V</t>
    </r>
    <r>
      <rPr>
        <vertAlign val="subscript"/>
        <sz val="11"/>
        <color indexed="8"/>
        <rFont val="Times New Roman"/>
        <family val="1"/>
      </rPr>
      <t>ret/bio</t>
    </r>
  </si>
  <si>
    <t>► Project applicants should fill out each applicable spreadsheet; when complete, make sure to print "entire workbook."</t>
  </si>
  <si>
    <t>Signature of Project Engineer in the Firm Named Above</t>
  </si>
  <si>
    <t>BMPS TO REDUCE EIA TO &lt;=5%, CONT.</t>
  </si>
  <si>
    <t>PROJECT APPLICABILITY, CONT.</t>
  </si>
  <si>
    <t>Does the new development project fall within categories (1) - (10) below?</t>
  </si>
  <si>
    <t>Describe any existing utilities within the project area that would limit the possible locations of certain BMPs:</t>
  </si>
  <si>
    <t>Describe any environmentally sensitive areas (e.g. riparian areas, wetlands) within the project area:</t>
  </si>
  <si>
    <t>Is there offsite drainage on the site? If so, identify the location(s) and source(s) of offsite drainage and the volume of water running onto the site:</t>
  </si>
  <si>
    <t>Does the site contain any of the following characteristics:</t>
  </si>
  <si>
    <t>Minimize Land Disturbance</t>
  </si>
  <si>
    <t>Minimize Impervious Cover</t>
  </si>
  <si>
    <t>Is it technically infeasible for Retention BMPs to meet the 5% EIA Requirement?</t>
  </si>
  <si>
    <r>
      <rPr>
        <sz val="11"/>
        <color indexed="8"/>
        <rFont val="Times New Roman"/>
        <family val="1"/>
      </rPr>
      <t xml:space="preserve">► </t>
    </r>
    <r>
      <rPr>
        <i/>
        <sz val="11"/>
        <color indexed="8"/>
        <rFont val="Times New Roman"/>
        <family val="1"/>
      </rPr>
      <t xml:space="preserve">Alternative compliance options will be based on the "mitigation volume." The mitigation volume is the difference between the volume of runoff associated with 5% EIA and the volume of runoff associated with the actual EIA achieved onsite less than or equal to 30% EIA. 
</t>
    </r>
    <r>
      <rPr>
        <sz val="11"/>
        <color indexed="8"/>
        <rFont val="Times New Roman"/>
        <family val="1"/>
      </rPr>
      <t>►</t>
    </r>
    <r>
      <rPr>
        <i/>
        <sz val="11"/>
        <color indexed="8"/>
        <rFont val="Times New Roman"/>
        <family val="1"/>
      </rPr>
      <t xml:space="preserve"> The offsite mitigation requirement for EIA is excess of 30% (&gt;30%) is 1.5 times the amount of stormwater not managed onsite.
</t>
    </r>
    <r>
      <rPr>
        <sz val="11"/>
        <color indexed="8"/>
        <rFont val="Times New Roman"/>
        <family val="1"/>
      </rPr>
      <t xml:space="preserve">► </t>
    </r>
    <r>
      <rPr>
        <i/>
        <sz val="11"/>
        <color indexed="8"/>
        <rFont val="Times New Roman"/>
        <family val="1"/>
      </rPr>
      <t>Applicants must contact the local approval agency before proceeding with Alternative Compliance</t>
    </r>
  </si>
  <si>
    <t>When the EIA of the project exceeds 30% due to infeasibility, the runoff volume associated with the EIA up to 30% must be mitigated offsite at a one-to-one ratio and the runoff volume associated with the EIA greater than 30% must be mitigated offsite at 1.5 times the volume.</t>
  </si>
  <si>
    <t>IMP = imperviousness of project area (%)</t>
  </si>
  <si>
    <r>
      <t>Projects w/ EIA</t>
    </r>
    <r>
      <rPr>
        <b/>
        <u val="single"/>
        <sz val="14"/>
        <color indexed="10"/>
        <rFont val="Times New Roman"/>
        <family val="1"/>
      </rPr>
      <t>&lt;=</t>
    </r>
    <r>
      <rPr>
        <b/>
        <u val="single"/>
        <sz val="14"/>
        <rFont val="Times New Roman"/>
        <family val="1"/>
      </rPr>
      <t>30%</t>
    </r>
  </si>
  <si>
    <r>
      <t>Projects with EIA</t>
    </r>
    <r>
      <rPr>
        <b/>
        <u val="single"/>
        <sz val="14"/>
        <color indexed="10"/>
        <rFont val="Times New Roman"/>
        <family val="1"/>
      </rPr>
      <t xml:space="preserve"> </t>
    </r>
    <r>
      <rPr>
        <b/>
        <u val="single"/>
        <sz val="14"/>
        <color indexed="10"/>
        <rFont val="Times New Roman"/>
        <family val="1"/>
      </rPr>
      <t xml:space="preserve">&gt; </t>
    </r>
    <r>
      <rPr>
        <b/>
        <u val="single"/>
        <sz val="14"/>
        <rFont val="Times New Roman"/>
        <family val="1"/>
      </rPr>
      <t>30%</t>
    </r>
  </si>
  <si>
    <r>
      <t>V</t>
    </r>
    <r>
      <rPr>
        <vertAlign val="subscript"/>
        <sz val="11"/>
        <color indexed="8"/>
        <rFont val="Times New Roman"/>
        <family val="1"/>
      </rPr>
      <t>retain</t>
    </r>
  </si>
  <si>
    <t>IMP</t>
  </si>
  <si>
    <r>
      <t>6b) Determine the Mitigation Volume (V</t>
    </r>
    <r>
      <rPr>
        <b/>
        <i/>
        <vertAlign val="subscript"/>
        <sz val="11"/>
        <color indexed="8"/>
        <rFont val="Times New Roman"/>
        <family val="1"/>
      </rPr>
      <t>mitigation</t>
    </r>
    <r>
      <rPr>
        <b/>
        <i/>
        <sz val="11"/>
        <color indexed="8"/>
        <rFont val="Times New Roman"/>
        <family val="1"/>
      </rPr>
      <t>) @ 1:1 ratio, using the equation below:</t>
    </r>
  </si>
  <si>
    <t xml:space="preserve">6c) Determine whether EIA is reduced to &lt;= 30% EIA </t>
  </si>
  <si>
    <r>
      <t>6c-1: Calculate area associated with 30% EIA (A</t>
    </r>
    <r>
      <rPr>
        <i/>
        <vertAlign val="subscript"/>
        <sz val="11"/>
        <color indexed="8"/>
        <rFont val="Times New Roman"/>
        <family val="1"/>
      </rPr>
      <t>30%eia</t>
    </r>
    <r>
      <rPr>
        <i/>
        <sz val="11"/>
        <color indexed="8"/>
        <rFont val="Times New Roman"/>
        <family val="1"/>
      </rPr>
      <t>)</t>
    </r>
  </si>
  <si>
    <r>
      <t>6c-2:Calculate volume retained or biofiltered onsite at 30% EIA (V</t>
    </r>
    <r>
      <rPr>
        <i/>
        <vertAlign val="subscript"/>
        <sz val="11"/>
        <color indexed="8"/>
        <rFont val="Times New Roman"/>
        <family val="1"/>
      </rPr>
      <t>30%eia</t>
    </r>
    <r>
      <rPr>
        <i/>
        <sz val="11"/>
        <color indexed="8"/>
        <rFont val="Times New Roman"/>
        <family val="1"/>
      </rPr>
      <t>):</t>
    </r>
  </si>
  <si>
    <r>
      <rPr>
        <b/>
        <u val="single"/>
        <sz val="12"/>
        <color indexed="8"/>
        <rFont val="Times New Roman"/>
        <family val="1"/>
      </rPr>
      <t>Less than or equal to</t>
    </r>
    <r>
      <rPr>
        <b/>
        <sz val="12"/>
        <color indexed="8"/>
        <rFont val="Times New Roman"/>
        <family val="1"/>
      </rPr>
      <t xml:space="preserve"> (&lt;=) 30% EIA → go to Step 6e</t>
    </r>
  </si>
  <si>
    <r>
      <rPr>
        <b/>
        <u val="single"/>
        <sz val="12"/>
        <color indexed="8"/>
        <rFont val="Times New Roman"/>
        <family val="1"/>
      </rPr>
      <t>Greater than</t>
    </r>
    <r>
      <rPr>
        <b/>
        <sz val="12"/>
        <color indexed="8"/>
        <rFont val="Times New Roman"/>
        <family val="1"/>
      </rPr>
      <t xml:space="preserve"> (&gt;) 30% EIA → go to Step 6f-g</t>
    </r>
  </si>
  <si>
    <r>
      <t>V</t>
    </r>
    <r>
      <rPr>
        <vertAlign val="subscript"/>
        <sz val="11"/>
        <color indexed="8"/>
        <rFont val="Times New Roman"/>
        <family val="1"/>
      </rPr>
      <t>mitigation</t>
    </r>
    <r>
      <rPr>
        <sz val="11"/>
        <color indexed="8"/>
        <rFont val="Times New Roman"/>
        <family val="1"/>
      </rPr>
      <t xml:space="preserve"> = the volume of runoff that must be mitigated offsite [ac-ft] calculated in Equation 2-6</t>
    </r>
  </si>
  <si>
    <r>
      <t>6e) Pursue Alternative Compliance for V</t>
    </r>
    <r>
      <rPr>
        <b/>
        <i/>
        <vertAlign val="subscript"/>
        <sz val="11"/>
        <color indexed="8"/>
        <rFont val="Times New Roman"/>
        <family val="1"/>
      </rPr>
      <t>mitigation</t>
    </r>
    <r>
      <rPr>
        <b/>
        <i/>
        <sz val="11"/>
        <color indexed="8"/>
        <rFont val="Times New Roman"/>
        <family val="1"/>
      </rPr>
      <t xml:space="preserve"> at 1:1 Ratio</t>
    </r>
  </si>
  <si>
    <r>
      <t xml:space="preserve">Instructions: 
For </t>
    </r>
    <r>
      <rPr>
        <i/>
        <u val="single"/>
        <sz val="11"/>
        <color indexed="8"/>
        <rFont val="Times New Roman"/>
        <family val="1"/>
      </rPr>
      <t xml:space="preserve">new development projects, </t>
    </r>
    <r>
      <rPr>
        <i/>
        <sz val="11"/>
        <color indexed="8"/>
        <rFont val="Times New Roman"/>
        <family val="1"/>
      </rPr>
      <t xml:space="preserve">answer yes, no, or NA to questions (1) - (10) below.
For </t>
    </r>
    <r>
      <rPr>
        <i/>
        <u val="single"/>
        <sz val="11"/>
        <color indexed="8"/>
        <rFont val="Times New Roman"/>
        <family val="1"/>
      </rPr>
      <t>redevelopment projects</t>
    </r>
    <r>
      <rPr>
        <i/>
        <sz val="11"/>
        <color indexed="8"/>
        <rFont val="Times New Roman"/>
        <family val="1"/>
      </rPr>
      <t>, answer yes, no, or NA to questions (11) - (13) below.</t>
    </r>
  </si>
  <si>
    <t>Affix Professional registration stamp of the person named above with signature and expiration date</t>
  </si>
  <si>
    <t>VENTURA COUNTYWIDE STORMWATER QUALITY PROGRAM
POST-CONSTRUCTION STORMWATER MANAGEMENT PLAN (PCSMP)</t>
  </si>
  <si>
    <t>Protect Slopes</t>
  </si>
  <si>
    <t>Protect Channels</t>
  </si>
  <si>
    <t>Included?
Y/N</t>
  </si>
  <si>
    <t>Yes</t>
  </si>
  <si>
    <r>
      <t>V</t>
    </r>
    <r>
      <rPr>
        <vertAlign val="subscript"/>
        <sz val="11"/>
        <color indexed="8"/>
        <rFont val="Times New Roman"/>
        <family val="1"/>
      </rPr>
      <t>ret/bio</t>
    </r>
    <r>
      <rPr>
        <sz val="11"/>
        <color indexed="8"/>
        <rFont val="Times New Roman"/>
        <family val="1"/>
      </rPr>
      <t xml:space="preserve"> = the total volume of runoff retained and/or biofiltered onsite using Retention and Biofiltration BMPs calculated in Equation 2-5 [ac-ft]</t>
    </r>
  </si>
  <si>
    <t>Your project's EIA is</t>
  </si>
  <si>
    <r>
      <t>V</t>
    </r>
    <r>
      <rPr>
        <vertAlign val="subscript"/>
        <sz val="11"/>
        <color indexed="8"/>
        <rFont val="Times New Roman"/>
        <family val="1"/>
      </rPr>
      <t>30%eia</t>
    </r>
  </si>
  <si>
    <r>
      <t>6d) Determine if the project's current EIA is</t>
    </r>
    <r>
      <rPr>
        <b/>
        <i/>
        <sz val="11"/>
        <color indexed="8"/>
        <rFont val="Times New Roman"/>
        <family val="1"/>
      </rPr>
      <t xml:space="preserve"> greater than, equal to, or less than the volume at 30% EIA (V</t>
    </r>
    <r>
      <rPr>
        <b/>
        <i/>
        <vertAlign val="subscript"/>
        <sz val="11"/>
        <color indexed="8"/>
        <rFont val="Times New Roman"/>
        <family val="1"/>
      </rPr>
      <t>30%eia)</t>
    </r>
  </si>
  <si>
    <t>Equation 2-11</t>
  </si>
  <si>
    <r>
      <t>V</t>
    </r>
    <r>
      <rPr>
        <vertAlign val="subscript"/>
        <sz val="11"/>
        <color indexed="8"/>
        <rFont val="Times New Roman"/>
        <family val="1"/>
      </rPr>
      <t>mitigation30%</t>
    </r>
    <r>
      <rPr>
        <sz val="11"/>
        <color indexed="8"/>
        <rFont val="Times New Roman"/>
        <family val="1"/>
      </rPr>
      <t xml:space="preserve">  = the mitigation volume for 30% EIA [ac-ft]</t>
    </r>
  </si>
  <si>
    <r>
      <t>V</t>
    </r>
    <r>
      <rPr>
        <vertAlign val="subscript"/>
        <sz val="11"/>
        <color indexed="8"/>
        <rFont val="Times New Roman"/>
        <family val="1"/>
      </rPr>
      <t>30%eia</t>
    </r>
    <r>
      <rPr>
        <sz val="11"/>
        <color indexed="8"/>
        <rFont val="Times New Roman"/>
        <family val="1"/>
      </rPr>
      <t xml:space="preserve"> = SQDV at 30% EIA [ac-ft]</t>
    </r>
  </si>
  <si>
    <r>
      <t>6g) Determine the Mitigation Volume for &gt;30% EIA (V</t>
    </r>
    <r>
      <rPr>
        <b/>
        <i/>
        <vertAlign val="subscript"/>
        <sz val="11"/>
        <color indexed="8"/>
        <rFont val="Times New Roman"/>
        <family val="1"/>
      </rPr>
      <t>mitigation&gt;30%</t>
    </r>
    <r>
      <rPr>
        <b/>
        <i/>
        <sz val="11"/>
        <color indexed="8"/>
        <rFont val="Times New Roman"/>
        <family val="1"/>
      </rPr>
      <t>), using the equation below:</t>
    </r>
  </si>
  <si>
    <r>
      <t>6f) Determine the Mitigation Volume for 30% EIA (V</t>
    </r>
    <r>
      <rPr>
        <b/>
        <i/>
        <vertAlign val="subscript"/>
        <sz val="11"/>
        <color indexed="8"/>
        <rFont val="Times New Roman"/>
        <family val="1"/>
      </rPr>
      <t>mitigation30%</t>
    </r>
    <r>
      <rPr>
        <b/>
        <i/>
        <sz val="11"/>
        <color indexed="8"/>
        <rFont val="Times New Roman"/>
        <family val="1"/>
      </rPr>
      <t>), using the equation below:</t>
    </r>
  </si>
  <si>
    <r>
      <t>V</t>
    </r>
    <r>
      <rPr>
        <vertAlign val="subscript"/>
        <sz val="11"/>
        <color indexed="8"/>
        <rFont val="Times New Roman"/>
        <family val="1"/>
      </rPr>
      <t>mitigation30%</t>
    </r>
  </si>
  <si>
    <r>
      <t>V</t>
    </r>
    <r>
      <rPr>
        <vertAlign val="subscript"/>
        <sz val="11"/>
        <color indexed="8"/>
        <rFont val="Times New Roman"/>
        <family val="1"/>
      </rPr>
      <t>mitigation30%</t>
    </r>
    <r>
      <rPr>
        <sz val="11"/>
        <color indexed="8"/>
        <rFont val="Times New Roman"/>
        <family val="1"/>
      </rPr>
      <t xml:space="preserve"> = V</t>
    </r>
    <r>
      <rPr>
        <vertAlign val="subscript"/>
        <sz val="11"/>
        <color indexed="8"/>
        <rFont val="Times New Roman"/>
        <family val="1"/>
      </rPr>
      <t>Retain</t>
    </r>
    <r>
      <rPr>
        <sz val="11"/>
        <color indexed="8"/>
        <rFont val="Times New Roman"/>
        <family val="1"/>
      </rPr>
      <t xml:space="preserve"> - V</t>
    </r>
    <r>
      <rPr>
        <vertAlign val="subscript"/>
        <sz val="11"/>
        <color indexed="8"/>
        <rFont val="Times New Roman"/>
        <family val="1"/>
      </rPr>
      <t>30%EIA</t>
    </r>
  </si>
  <si>
    <r>
      <t>V</t>
    </r>
    <r>
      <rPr>
        <vertAlign val="subscript"/>
        <sz val="11"/>
        <color indexed="8"/>
        <rFont val="Times New Roman"/>
        <family val="1"/>
      </rPr>
      <t>mitigation&gt;30%</t>
    </r>
    <r>
      <rPr>
        <sz val="11"/>
        <color indexed="8"/>
        <rFont val="Times New Roman"/>
        <family val="1"/>
      </rPr>
      <t xml:space="preserve"> = (V</t>
    </r>
    <r>
      <rPr>
        <vertAlign val="subscript"/>
        <sz val="11"/>
        <color indexed="8"/>
        <rFont val="Times New Roman"/>
        <family val="1"/>
      </rPr>
      <t>30%eia</t>
    </r>
    <r>
      <rPr>
        <sz val="11"/>
        <color indexed="8"/>
        <rFont val="Times New Roman"/>
        <family val="1"/>
      </rPr>
      <t xml:space="preserve"> - V</t>
    </r>
    <r>
      <rPr>
        <vertAlign val="subscript"/>
        <sz val="11"/>
        <color indexed="8"/>
        <rFont val="Times New Roman"/>
        <family val="1"/>
      </rPr>
      <t>ret/bio</t>
    </r>
    <r>
      <rPr>
        <sz val="11"/>
        <color indexed="8"/>
        <rFont val="Times New Roman"/>
        <family val="1"/>
      </rPr>
      <t>)*1.5</t>
    </r>
  </si>
  <si>
    <r>
      <t>V</t>
    </r>
    <r>
      <rPr>
        <vertAlign val="subscript"/>
        <sz val="11"/>
        <color indexed="8"/>
        <rFont val="Times New Roman"/>
        <family val="1"/>
      </rPr>
      <t>mitigationtotal</t>
    </r>
    <r>
      <rPr>
        <sz val="11"/>
        <color indexed="8"/>
        <rFont val="Times New Roman"/>
        <family val="1"/>
      </rPr>
      <t xml:space="preserve"> = V</t>
    </r>
    <r>
      <rPr>
        <vertAlign val="subscript"/>
        <sz val="11"/>
        <color indexed="8"/>
        <rFont val="Times New Roman"/>
        <family val="1"/>
      </rPr>
      <t>mitigation&gt;30%</t>
    </r>
    <r>
      <rPr>
        <sz val="11"/>
        <color indexed="8"/>
        <rFont val="Times New Roman"/>
        <family val="1"/>
      </rPr>
      <t xml:space="preserve"> + V</t>
    </r>
    <r>
      <rPr>
        <vertAlign val="subscript"/>
        <sz val="11"/>
        <color indexed="8"/>
        <rFont val="Times New Roman"/>
        <family val="1"/>
      </rPr>
      <t>mitigation30%</t>
    </r>
  </si>
  <si>
    <t>Describe topography of project area. Identify low and high points and the location of steep slopes (provide a range of grades):</t>
  </si>
  <si>
    <t>Automotive Repair Shops</t>
  </si>
  <si>
    <t>Retail Gasoline Outlets</t>
  </si>
  <si>
    <t>Restaurants</t>
  </si>
  <si>
    <t>Hillside Single-family Residences</t>
  </si>
  <si>
    <t>Projects Located Within or Directly Adjacent to, or Discharging Directly to Environmentally Sensitive Area</t>
  </si>
  <si>
    <t>Toxic Organics</t>
  </si>
  <si>
    <t>X</t>
  </si>
  <si>
    <t>[fill in if necessary]</t>
  </si>
  <si>
    <t>Ventura Coast Beaches (Hobie/Kiddie Beaches)</t>
  </si>
  <si>
    <t>Ventura River Watershed</t>
  </si>
  <si>
    <t>Santa Clara River Watershed</t>
  </si>
  <si>
    <t>Calleguas Creek Watershed</t>
  </si>
  <si>
    <t>Malibu Creek and Santa Monica Bay Watershed</t>
  </si>
  <si>
    <t>Bacteria, Trash, Algae, Water Diversion/fish barriers</t>
  </si>
  <si>
    <t>Nutrients, Chlorpyrifos and Diazinon, OC Pesticides and PCBs, Metals (Cr, Ni, Ag, Zn, Cd), Boron, Chloride, Sulfate, TSS, Salts, Trash</t>
  </si>
  <si>
    <t>SMB Marine Debris, Bacteria, Nutrients, Ammonia, pH, Algae, Eutrophication, Benthic-microinvertebrate Bioassessment, Trash, Mercury (Lake Sherwood), Metals</t>
  </si>
  <si>
    <r>
      <t>6h) Determine the Total Mitigation Volume (V</t>
    </r>
    <r>
      <rPr>
        <b/>
        <i/>
        <vertAlign val="subscript"/>
        <sz val="11"/>
        <color indexed="8"/>
        <rFont val="Times New Roman"/>
        <family val="1"/>
      </rPr>
      <t>mitigationtotal</t>
    </r>
    <r>
      <rPr>
        <b/>
        <i/>
        <sz val="11"/>
        <color indexed="8"/>
        <rFont val="Times New Roman"/>
        <family val="1"/>
      </rPr>
      <t>), using the equation below:</t>
    </r>
  </si>
  <si>
    <t>gallons</t>
  </si>
  <si>
    <t>cu.ft.</t>
  </si>
  <si>
    <t>cu.ft</t>
  </si>
  <si>
    <t>Submittal List</t>
  </si>
  <si>
    <t>BMP Sizing Sheet</t>
  </si>
  <si>
    <t>Stormwater Treatment Device Access and Maintenance Agreement</t>
  </si>
  <si>
    <t>Maintenance Plan</t>
  </si>
  <si>
    <t>Technical Infeasibility Analysis</t>
  </si>
  <si>
    <t>Groundwater  Information</t>
  </si>
  <si>
    <t>Geotechnical Reports</t>
  </si>
  <si>
    <t>Rainwater Harvesting</t>
  </si>
  <si>
    <t>General</t>
  </si>
  <si>
    <t>Roadway Projects</t>
  </si>
  <si>
    <t>SF Hillside</t>
  </si>
  <si>
    <t>Industrial</t>
  </si>
  <si>
    <t>Street, road, or highway</t>
  </si>
  <si>
    <t>Commercial Developments</t>
  </si>
  <si>
    <t>Parking Lots</t>
  </si>
  <si>
    <t>Home Subdivisions</t>
  </si>
  <si>
    <t>Post-Project Impervious Area [1]</t>
  </si>
  <si>
    <t>Area of Green Roof (ET-1) [1]</t>
  </si>
  <si>
    <t>Area Draining to Hydrologic Source Controls (ET-2) [1]</t>
  </si>
  <si>
    <t>Revised Post-Project Impervious Area</t>
  </si>
  <si>
    <t>Project Imperviousness (%)</t>
  </si>
  <si>
    <t>I hereby certify that the information provided in this Application is correct.</t>
  </si>
  <si>
    <t>Project Description, cont'd</t>
  </si>
  <si>
    <t xml:space="preserve">For redevelopment projects that fall within categories (1) through (9) above, and that conduct land-disturbing activities that result in the creation, or addition, or replacement of 5,000 square feet or more of impervious surface area on an already developed site, answer questions 11-13 below.Existing single-family dwelling and accessory structures are exempt from redevelopment projects unless such projects create, add, or replace 10,000 square feet of impervious surface area. </t>
  </si>
  <si>
    <t>Other [fill in if necessary]</t>
  </si>
  <si>
    <t>12/13/11 - Removed IFERROR References with ISERROR to provide compatability with Excel 2003 users. Revised TMDL POC List to suppress "0" errors.</t>
  </si>
  <si>
    <t>Malibu Creek (Malibu Creek)</t>
  </si>
  <si>
    <t>McGrath Lake (Ventura Coastal)</t>
  </si>
  <si>
    <t>Revolon Slough &amp; Beardsley Wash (Calleguas Creek)</t>
  </si>
  <si>
    <t>Santa Clara River (Santa Clara)</t>
  </si>
  <si>
    <t>Ventura River (Ventura River)</t>
  </si>
  <si>
    <t>Total Existing (Pre-Project) Impervious Area</t>
  </si>
  <si>
    <r>
      <rPr>
        <b/>
        <sz val="11"/>
        <color indexed="10"/>
        <rFont val="Times New Roman"/>
        <family val="1"/>
      </rPr>
      <t>New Development</t>
    </r>
    <r>
      <rPr>
        <b/>
        <sz val="11"/>
        <color indexed="8"/>
        <rFont val="Times New Roman"/>
        <family val="1"/>
      </rPr>
      <t xml:space="preserve"> Project General Characteristics</t>
    </r>
  </si>
  <si>
    <r>
      <rPr>
        <b/>
        <sz val="11"/>
        <color indexed="10"/>
        <rFont val="Times New Roman"/>
        <family val="1"/>
      </rPr>
      <t>Redevelopment</t>
    </r>
    <r>
      <rPr>
        <b/>
        <sz val="11"/>
        <color indexed="8"/>
        <rFont val="Times New Roman"/>
        <family val="1"/>
      </rPr>
      <t xml:space="preserve"> Project General Characteristics</t>
    </r>
  </si>
  <si>
    <t>[2] Land-disturbing activity that results in the creation or addition or replacement of less than 5,000 square feet of impervious surface area on an already developed site, or that results in a decrease in impervious area which was subject to the post development stormwater quality control requirements of Board Order 00-108, is not subject to mitigation unless so directed by the local permitting agency</t>
  </si>
  <si>
    <t>[3] Redevelopment does not include routine maintenance activities that are conducted to maintain the original line and grade, hydraulic capacity, or original purpose of the facility or emergency redevelopment activity required to protect public health and safety. Impervious surface replacement, such as the reconstruction of parking lots and roadways, that does not disturb additional area and maintains the original grade and alignment, is considered a routine maintenance activity. Agencies’ flood control, drainage, and wet utilities projects that maintain original line and grade or hydraulic capacity are considered routine maintenance. Redevelopment also does not include the repaving of existing roads to maintain original line and grade.</t>
  </si>
  <si>
    <t>Was existing (pre-project) impervious area subject to post-development stormwater quality control requirements? [2]</t>
  </si>
  <si>
    <t>Amount of Existing Impervious Area Altered [3]</t>
  </si>
  <si>
    <t>Amount of Impervious Area Added</t>
  </si>
  <si>
    <t>Beaches of Ventura County (Ventura Coastal)</t>
  </si>
  <si>
    <t>Lindero and Medea Creek (Malibu Creek)</t>
  </si>
  <si>
    <t>Santa Clara River Estuary (Santa Clara)</t>
  </si>
  <si>
    <t>Pyramid Lake (Santa Clara)</t>
  </si>
  <si>
    <t>Piru and Sespe Creek (Santa Clara)</t>
  </si>
  <si>
    <t>Total Disturbed Area</t>
  </si>
  <si>
    <t>Area Draining to Hydrologic Source Controls 
(ET-2) [1]</t>
  </si>
  <si>
    <r>
      <t>A</t>
    </r>
    <r>
      <rPr>
        <vertAlign val="subscript"/>
        <sz val="11"/>
        <color indexed="8"/>
        <rFont val="Times New Roman"/>
        <family val="1"/>
      </rPr>
      <t>project</t>
    </r>
    <r>
      <rPr>
        <sz val="11"/>
        <color indexed="8"/>
        <rFont val="Times New Roman"/>
        <family val="1"/>
      </rPr>
      <t xml:space="preserve"> = The total project area [acres] [1]</t>
    </r>
  </si>
  <si>
    <r>
      <t>A</t>
    </r>
    <r>
      <rPr>
        <vertAlign val="subscript"/>
        <sz val="11"/>
        <color indexed="8"/>
        <rFont val="Times New Roman"/>
        <family val="1"/>
      </rPr>
      <t xml:space="preserve">project </t>
    </r>
    <r>
      <rPr>
        <sz val="11"/>
        <color indexed="8"/>
        <rFont val="Times New Roman"/>
        <family val="1"/>
      </rPr>
      <t>[1]</t>
    </r>
  </si>
  <si>
    <t>Lake Casitas (Ventura River)</t>
  </si>
  <si>
    <t>Ventura River Estuary (Ventura River)</t>
  </si>
  <si>
    <t>% Alteration of Existing Impervious Area [4]</t>
  </si>
  <si>
    <t>Post-Project Impervious Area 
(Impervious Area to be Mitigated) [1], [4]</t>
  </si>
  <si>
    <t>[4] "% Alteration of Existing Impervious Area" determines the 50% threshold which is key in determining portion of site that must comply with post-construction requirements - see Step 1 redevelopment categories for more detail. The amount of "Post Project Impervious Area" that must adhere to post-construction requirements is dependant on 50% threshold</t>
  </si>
  <si>
    <t>Project Imperviousness (%) [5]</t>
  </si>
  <si>
    <t>[5] "Project Imperviousness" is calculated using the "Total Project Area" except when redevelopment projects that must mitigate only the altered portion of the redevelopment project area. In this case, the "Total Disturbed Area" is used to calculate "Project Imperviousness"</t>
  </si>
  <si>
    <t>Total Altered Area [6]</t>
  </si>
  <si>
    <r>
      <t>[6] For the purposes of this calculation, Total Altered Area shall mean any area that is altered as a result of land disturbance, such as clearing, grading, grubbing, and excavatio</t>
    </r>
    <r>
      <rPr>
        <sz val="10"/>
        <rFont val="Times New Roman"/>
        <family val="1"/>
      </rPr>
      <t xml:space="preserve">n. This excludes areas used exclusively for temporary stockpiling. </t>
    </r>
  </si>
  <si>
    <t>Calleguas Creek watershed above Potrero Rd (Calleguas Creek)</t>
  </si>
  <si>
    <t>Bacteria, Salts, Trash, Metals, Nutrients, Pesticides, PCBs, Sediment</t>
  </si>
  <si>
    <t>Calleguas Creek below Potrero Rd. and Mugu Lagoon (Calleguas Creek)</t>
  </si>
  <si>
    <t>Bacteria, Metals, Nutrients, Pesticides, PCBs, Sediment</t>
  </si>
  <si>
    <t>Direct Drains to Mugu Lagoon (Calleguas Creek)</t>
  </si>
  <si>
    <t>Pesticides, PCBs, Sediment, Nutrients</t>
  </si>
  <si>
    <t>Bacteria, Salts, Trash, Metals, Selenium, Nutrients, Pesticides, PCBs, Sediment</t>
  </si>
  <si>
    <t>Lake Sherwood (Malibu Creek)</t>
  </si>
  <si>
    <t>Mercury, Nutrients</t>
  </si>
  <si>
    <t>Bacteria, Trash, Nutrients, Selenium, Sediment</t>
  </si>
  <si>
    <t>Bacteria, Trash, Nutrients, Selenium, Sulfates, Sediment</t>
  </si>
  <si>
    <t>Malibu Lagoon and Beaches (Malibu Creek)</t>
  </si>
  <si>
    <t>Bacteria, Trash, Nutrients, Pesticides</t>
  </si>
  <si>
    <t>Triunfo Cyn Creek (Malibu Creek)</t>
  </si>
  <si>
    <t>Bacteria, Trash, Nutrients, Metals</t>
  </si>
  <si>
    <t>Westlake (Malibu Creek)</t>
  </si>
  <si>
    <t>Lead, Nutrients</t>
  </si>
  <si>
    <t>Mercury</t>
  </si>
  <si>
    <t>Lake Elizabeth, Munz Lake, Lake Hughes (Santa Clara)</t>
  </si>
  <si>
    <t>Trash</t>
  </si>
  <si>
    <t>Salts, pH</t>
  </si>
  <si>
    <t>Salts, Bacteria, Nutrients, Toxicity</t>
  </si>
  <si>
    <t>Bacteria, Pesticides</t>
  </si>
  <si>
    <t>Bacteria</t>
  </si>
  <si>
    <t>Bacteria, Pesticides, PCBs, Sediment</t>
  </si>
  <si>
    <t>Port Hueneme Harbor (Ventura Coastal)</t>
  </si>
  <si>
    <t>Pesticides, PCBs</t>
  </si>
  <si>
    <t>Ventura Harbor; Ventura Keys, Ventura Marina Jetties (Ventura Coastal)</t>
  </si>
  <si>
    <t>Canada Larga and San Antonio Creek (Ventura River)</t>
  </si>
  <si>
    <t>Bacteria, Nutrients, Salts</t>
  </si>
  <si>
    <t>Bacteria, Nutrients</t>
  </si>
  <si>
    <t>Bacteria, Nutrients, Trash</t>
  </si>
  <si>
    <r>
      <t xml:space="preserve">Receiving Waterbody 
</t>
    </r>
    <r>
      <rPr>
        <sz val="11"/>
        <color indexed="8"/>
        <rFont val="Times New Roman"/>
        <family val="1"/>
      </rPr>
      <t>(watershed indicated in parentheses)</t>
    </r>
  </si>
  <si>
    <t>Constituent Group [7]</t>
  </si>
  <si>
    <t>[7] If a waterbody is listed for "toxicity" and the cause and/or contribution to toxicity is known, then the consituent group known to contribute to toxicity are listed here (in lieu of listing "toxicity")</t>
  </si>
  <si>
    <t>Potential Pollutant*</t>
  </si>
  <si>
    <t xml:space="preserve">*Denote potential pollutant with "x" </t>
  </si>
  <si>
    <r>
      <t xml:space="preserve">Receiving Water Body 
</t>
    </r>
    <r>
      <rPr>
        <sz val="11"/>
        <color indexed="8"/>
        <rFont val="Times New Roman"/>
        <family val="1"/>
      </rPr>
      <t>(watershed indicated in parentheses)</t>
    </r>
  </si>
  <si>
    <t xml:space="preserve">* Denote potential pollutant with "x" </t>
  </si>
  <si>
    <t>Constituent Grouping [2]</t>
  </si>
  <si>
    <t>[2] If a waterbody is listed for "toxicity" and the cause and/or contribution to toxicity is known, then the consituent group known to contribute to toxicity are listed here (in lieu of listing "toxicity")</t>
  </si>
  <si>
    <r>
      <t xml:space="preserve">Receiving Water Body
</t>
    </r>
    <r>
      <rPr>
        <sz val="11"/>
        <color indexed="8"/>
        <rFont val="Times New Roman"/>
        <family val="1"/>
      </rPr>
      <t>(watershed indicated in parentheses)</t>
    </r>
  </si>
  <si>
    <t>INF-7: Bioinfiltration</t>
  </si>
  <si>
    <t>► The spreadsheets are not intended to replace the Technical Guidance Manual (TGM). The TGM is referenced in multiple locations and should be consulted for additional guidance on complying with the Planning and Land Development requirements. Specifically, definitions and details on site assessment and BMP selection can be found in the TGM.</t>
  </si>
  <si>
    <t>Pollutants of Concern (See Section 3.3 of TGM)</t>
  </si>
  <si>
    <t>Receiving Waterbody Listings (see Section 3.3. of TGM)</t>
  </si>
  <si>
    <t>[1] Applicant should enter post-project impervious cover prior to accounting for green roof and hydrologic source control (HSC) credits.  Volume reduction provided by green roofs and HSCs are accounted for implicitly in the sizing calcuations for BMPs by assuming the roof area covered by a green roof or the area draining to a HSC is pervious rather than impervious when caluclating the runoff coefficient for the site. Green roofs and HSCs are not required to be considered for all project locations and types.  In order to obtain credit, Green Roofs and HSCs must be designed as specified in the TGM.  Additional detail on Green Roofs (ET-1) and HSCs (ET-2) can be found in Section 6 of the TGM.</t>
  </si>
  <si>
    <t>[1] Refer to Section 4.2 - 4.7 of the TGM for applicable Design Criteria.</t>
  </si>
  <si>
    <t>[1] Refer to Fact Sheets in Section 5 of the TGM for detailed information and design criteria</t>
  </si>
  <si>
    <t>Select and size Retention BMPs to meet the 5% EIA Requirement. Retention BMPs include INF1-6, RWH-1, and ET 1 and 2. See TGM, Section 6 for more information.</t>
  </si>
  <si>
    <t>[1] SQDV Methodology #3 used here.
[2] If a Retention BMP is used more than once on a site (i.e., 2 Infiltration Trenches implemented on one site) then drainage area and volume retained shown here should be additive. A separate BMP sizing worksheet (see Appendix E of the TGM) should be submitted for each BMP.</t>
  </si>
  <si>
    <t>A completed copy of the applicable "BMP Sizing Worksheet(s)" for the project's Retention BMPs from Appendix E of the TGM is included as an attachment. BMPs must be sized to meet the SQDV or SQDF (See Section 2 Step 7 of the TGM).</t>
  </si>
  <si>
    <t>New development and redevelopment projects that demonstrate technical infeasibility (see Section 3.2 of TGM) for reducing EIA to &lt;= 5% using Retention BMPs are eligible to use Biofiltration BMPs to achieve the 5% EIA Requirement.</t>
  </si>
  <si>
    <t>[1] BIO-3 and BIO-4 are flow-based and should be calculated using SQDF for sizing (see Table 2-1 of the TGM for the applicable design criteria for sizing). The SQDV is shown here for 5% EIA Requirement compliance purposes only. 
[2] SQDV Methodology #3 used here.
[3] If a Biofiltration BMP is used more than once on a site (e.g., 2 Planter Boxes implemented on one site) then drainage area and volume biofiltered shown here be additive. A separate BMP sizing worksheet (see Appendix E of the TGM) should be submitted for each BMP.</t>
  </si>
  <si>
    <t>A completed a copy of the applicable "BMP Sizing Worksheet(s)" for the project's Biofiltration BMPs from Appendix E of the TGM is included as an attachment.. BMPs must be sized to meet the 1.5 times SQDV or SQDF (see Section 2, Step 7 of the TGM) requirement. Guidance on flow based design for 150% sizing provided in Table 2-1 of the TGM.</t>
  </si>
  <si>
    <t>► Stormwater runoff from EIA and developed pervious surfaces must be mitigated using Retention BMPs, Biofiltration BMPs, or Treatment Control Measures (See Chapter 6 of TGM). 
► Treatment Control Measures should be selected per the BMP selection process outlined in Section 3.3 of the TGM.
► BMPs must be sized to meet the SQDV or SQDF. See Section 2, Step 7 of the for guidance on calculating the SQDV and SQDF.</t>
  </si>
  <si>
    <t xml:space="preserve">Completed copy of the applicable “BMP Sizing Worksheet(s)” for the project’s stormwater BMP(s) from Appendix E of the Technical Guidance Manual is included. </t>
  </si>
  <si>
    <t>► The following measures are required and should be included in the lot layout, consistent with applicable local policies and if appropriate/feasible with the given site conditions. 
► Additional gudiance on performance standards can be found in Section 2.2 of the TGM.
► Identify and describe the performance standards included within the proposed site in the table below.</t>
  </si>
  <si>
    <t>Runoff diversion(s) meet the requirements as specified in Step 1b of TGM (e.g., vegetated flow paths are 25 ft or more in length)</t>
  </si>
  <si>
    <t>Pollutants of Concern Assoc. with Project Activities (See Section 3.3 of TGM)</t>
  </si>
  <si>
    <t>Receiving Waterbody Listings (See Section 3.3 of TGM)</t>
  </si>
  <si>
    <t>[1] Additional gudiance on performance standards can be found in Section 2.2 of the TGM.</t>
  </si>
  <si>
    <t>Roadway projects must utilize retention or biofiltration BMPs as specified in the TGM (INF-1-7, RWH-1, ET 1- 2, or BIO-1-5). BMPs must be sized to meet the SQDV or SQDF. See Section 2, Step 7 of the for guidance on calculating the SQDV and SQDF.</t>
  </si>
  <si>
    <t xml:space="preserve">A completed copy of the applicable “BMP Sizing Worksheet(s)” for the project’s stormwater BMP(s) from Appendix E of the Technical Guidance Manual is included as an attachment. </t>
  </si>
  <si>
    <t>BMP Sizing Worksheet(s) (see Appendix E of TGM); design specifiations and details must also be provided for Green Roofs and Hydrologic Source Controls (ET-1 &amp; 2)</t>
  </si>
  <si>
    <t>Stormwater Treatment Device Access and Maintenance Agreement (see Appendix H of TGM for template)</t>
  </si>
  <si>
    <t>Maintenance Plan (See Appendix I of TGM for guidance) </t>
  </si>
  <si>
    <t>Technical Infeasibility Analysis  – if Retention BMPs cannot be used, the applicant must submit a site-specific analysis showing technical infeasibility as described in Section 3.2 of the TGM. Technical infeasibility may include some (or all) of the components submitted with soil, groundwater and/or geotechnical reports. Technical infeasibility must also account for Rainwater Harvesting. Rainwater Harvesting is not required to be used if the available demands do not meet the volume required for 80% capture using a 72-hour drawndown time (See RWH-1 in Section 6 of the TGM for more detail).</t>
  </si>
  <si>
    <t>Rainwater Harvesting - Include calculations and justification for rainwater harvesting demand. Section 3.2 for guidance of the TGM.</t>
  </si>
  <si>
    <t xml:space="preserve">► A few additional tips:
- All green boxes denote a numeric input. 
- Blue cells indicate that text should be included.
- Follow prompts where applicable.
- When finished filling out the applicable steps, go to "Submittal List" for additional required project submittals.
- The spreadsheet is locked, restricting input only to certain cells. Unlocking the spreadsheet is not recommended and may lead to errors, but if necessary, the password to unlock all sheets is "PCSMP" (case sensitive). </t>
  </si>
  <si>
    <t>► The 0.75-inch storm event (TGM Methodology #3) is used as the stormwater quality design volume (SQDV) throughout the workbook; applicants should not use this workbook if using a methodology other than Methodology #3.</t>
  </si>
  <si>
    <t>ADDITIONAL INSTRUCTIONS: Certain new development and redevelopment project types are eligible for alternative compliance measures if onsite Retention and/or Biofiltration BMPs cannot feasibly be used to meet the 5% EIA requirement. Infeasibility is described in Section 3.2 of the TGM. A technical feasability site-specific analysis must be submitted. Projects that cannot prove infesibility must reduce EIA to &lt;=5%.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</si>
</sst>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00000"/>
    <numFmt numFmtId="168" formatCode="0.0"/>
    <numFmt numFmtId="169" formatCode="0.00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0000000"/>
    <numFmt numFmtId="176" formatCode="[$-409]h:mm:ss\ AM/PM"/>
    <numFmt numFmtId="177" formatCode="&quot;$&quot;#,##0.00"/>
    <numFmt numFmtId="178" formatCode="#,##0.000"/>
    <numFmt numFmtId="179" formatCode="_(* #,##0.0_);_(* \(#,##0.0\);_(* &quot;-&quot;??_);_(@_)"/>
    <numFmt numFmtId="180" formatCode="_(* #,##0_);_(* \(#,##0\);_(* &quot;-&quot;??_);_(@_)"/>
    <numFmt numFmtId="181" formatCode="#,##0.0"/>
  </numFmts>
  <fonts count="111">
    <font>
      <sz val="11"/>
      <color theme="1"/>
      <name val="Calibri"/>
      <family val="2"/>
    </font>
    <font>
      <sz val="11"/>
      <color indexed="8"/>
      <name val="Calibri"/>
      <family val="2"/>
    </font>
    <font>
      <sz val="11"/>
      <color indexed="8"/>
      <name val="Times New Roman"/>
      <family val="1"/>
    </font>
    <font>
      <u val="single"/>
      <sz val="11"/>
      <color indexed="8"/>
      <name val="Times New Roman"/>
      <family val="1"/>
    </font>
    <font>
      <i/>
      <sz val="11"/>
      <color indexed="8"/>
      <name val="Times New Roman"/>
      <family val="1"/>
    </font>
    <font>
      <b/>
      <sz val="11"/>
      <name val="Times"/>
      <family val="1"/>
    </font>
    <font>
      <i/>
      <u val="single"/>
      <sz val="11"/>
      <color indexed="8"/>
      <name val="Times New Roman"/>
      <family val="1"/>
    </font>
    <font>
      <vertAlign val="subscript"/>
      <sz val="11"/>
      <color indexed="8"/>
      <name val="Times New Roman"/>
      <family val="1"/>
    </font>
    <font>
      <b/>
      <sz val="11"/>
      <color indexed="8"/>
      <name val="Times New Roman"/>
      <family val="1"/>
    </font>
    <font>
      <b/>
      <i/>
      <sz val="11"/>
      <color indexed="8"/>
      <name val="Times New Roman"/>
      <family val="1"/>
    </font>
    <font>
      <b/>
      <i/>
      <vertAlign val="subscript"/>
      <sz val="11"/>
      <color indexed="8"/>
      <name val="Times New Roman"/>
      <family val="1"/>
    </font>
    <font>
      <sz val="8"/>
      <color indexed="8"/>
      <name val="Times New Roman"/>
      <family val="1"/>
    </font>
    <font>
      <i/>
      <sz val="11"/>
      <color indexed="10"/>
      <name val="Times New Roman"/>
      <family val="1"/>
    </font>
    <font>
      <b/>
      <sz val="9"/>
      <color indexed="8"/>
      <name val="Times New Roman"/>
      <family val="1"/>
    </font>
    <font>
      <b/>
      <sz val="11"/>
      <name val="Times New Roman"/>
      <family val="1"/>
    </font>
    <font>
      <b/>
      <sz val="12"/>
      <color indexed="8"/>
      <name val="Times New Roman"/>
      <family val="1"/>
    </font>
    <font>
      <b/>
      <sz val="12"/>
      <name val="Times New Roman"/>
      <family val="1"/>
    </font>
    <font>
      <sz val="9"/>
      <color indexed="8"/>
      <name val="Times"/>
      <family val="1"/>
    </font>
    <font>
      <b/>
      <u val="single"/>
      <sz val="14"/>
      <color indexed="10"/>
      <name val="Times New Roman"/>
      <family val="1"/>
    </font>
    <font>
      <i/>
      <vertAlign val="subscript"/>
      <sz val="11"/>
      <color indexed="8"/>
      <name val="Times New Roman"/>
      <family val="1"/>
    </font>
    <font>
      <b/>
      <u val="single"/>
      <sz val="12"/>
      <color indexed="8"/>
      <name val="Times New Roman"/>
      <family val="1"/>
    </font>
    <font>
      <vertAlign val="subscript"/>
      <sz val="12"/>
      <color indexed="8"/>
      <name val="Times New Roman"/>
      <family val="1"/>
    </font>
    <font>
      <b/>
      <u val="single"/>
      <sz val="14"/>
      <name val="Times New Roman"/>
      <family val="1"/>
    </font>
    <font>
      <b/>
      <sz val="11"/>
      <color indexed="10"/>
      <name val="Times New Roman"/>
      <family val="1"/>
    </font>
    <font>
      <sz val="10"/>
      <name val="Times New Roman"/>
      <family val="1"/>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family val="1"/>
    </font>
    <font>
      <b/>
      <sz val="11"/>
      <color indexed="8"/>
      <name val="Times"/>
      <family val="1"/>
    </font>
    <font>
      <b/>
      <u val="single"/>
      <sz val="11"/>
      <color indexed="8"/>
      <name val="Times New Roman"/>
      <family val="1"/>
    </font>
    <font>
      <sz val="8"/>
      <color indexed="8"/>
      <name val="Calibri"/>
      <family val="2"/>
    </font>
    <font>
      <sz val="10"/>
      <color indexed="8"/>
      <name val="Times New Roman"/>
      <family val="1"/>
    </font>
    <font>
      <sz val="12"/>
      <color indexed="8"/>
      <name val="Times New Roman"/>
      <family val="1"/>
    </font>
    <font>
      <sz val="9"/>
      <color indexed="8"/>
      <name val="Times New Roman"/>
      <family val="1"/>
    </font>
    <font>
      <b/>
      <u val="single"/>
      <sz val="14"/>
      <color indexed="8"/>
      <name val="Times New Roman"/>
      <family val="1"/>
    </font>
    <font>
      <i/>
      <sz val="12"/>
      <color indexed="8"/>
      <name val="Times New Roman"/>
      <family val="1"/>
    </font>
    <font>
      <i/>
      <sz val="11"/>
      <color indexed="8"/>
      <name val="Calibri"/>
      <family val="2"/>
    </font>
    <font>
      <i/>
      <sz val="9"/>
      <color indexed="8"/>
      <name val="Times New Roman"/>
      <family val="1"/>
    </font>
    <font>
      <sz val="11"/>
      <color indexed="17"/>
      <name val="Times New Roman"/>
      <family val="1"/>
    </font>
    <font>
      <strike/>
      <sz val="11"/>
      <color indexed="10"/>
      <name val="Times New Roman"/>
      <family val="1"/>
    </font>
    <font>
      <sz val="10"/>
      <color indexed="10"/>
      <name val="Times New Roman"/>
      <family val="1"/>
    </font>
    <font>
      <strike/>
      <sz val="10"/>
      <color indexed="10"/>
      <name val="Times New Roman"/>
      <family val="1"/>
    </font>
    <font>
      <i/>
      <sz val="11"/>
      <color indexed="8"/>
      <name val="Times"/>
      <family val="1"/>
    </font>
    <font>
      <sz val="11"/>
      <color indexed="10"/>
      <name val="Times New Roman"/>
      <family val="1"/>
    </font>
    <font>
      <b/>
      <i/>
      <sz val="10"/>
      <color indexed="8"/>
      <name val="Times New Roman"/>
      <family val="1"/>
    </font>
    <font>
      <i/>
      <sz val="10"/>
      <color indexed="8"/>
      <name val="Times New Roman"/>
      <family val="1"/>
    </font>
    <font>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family val="1"/>
    </font>
    <font>
      <b/>
      <sz val="11"/>
      <color theme="1"/>
      <name val="Times"/>
      <family val="1"/>
    </font>
    <font>
      <sz val="11"/>
      <color theme="1"/>
      <name val="Times New Roman"/>
      <family val="1"/>
    </font>
    <font>
      <b/>
      <sz val="11"/>
      <color theme="1"/>
      <name val="Times New Roman"/>
      <family val="1"/>
    </font>
    <font>
      <i/>
      <sz val="11"/>
      <color theme="1"/>
      <name val="Times New Roman"/>
      <family val="1"/>
    </font>
    <font>
      <b/>
      <u val="single"/>
      <sz val="11"/>
      <color theme="1"/>
      <name val="Times New Roman"/>
      <family val="1"/>
    </font>
    <font>
      <sz val="8"/>
      <color theme="1"/>
      <name val="Calibri"/>
      <family val="2"/>
    </font>
    <font>
      <b/>
      <sz val="12"/>
      <color theme="1"/>
      <name val="Times New Roman"/>
      <family val="1"/>
    </font>
    <font>
      <sz val="10"/>
      <color theme="1"/>
      <name val="Times New Roman"/>
      <family val="1"/>
    </font>
    <font>
      <sz val="12"/>
      <color theme="1"/>
      <name val="Times New Roman"/>
      <family val="1"/>
    </font>
    <font>
      <sz val="9"/>
      <color theme="1"/>
      <name val="Times New Roman"/>
      <family val="1"/>
    </font>
    <font>
      <b/>
      <i/>
      <sz val="11"/>
      <color theme="1"/>
      <name val="Times New Roman"/>
      <family val="1"/>
    </font>
    <font>
      <b/>
      <u val="single"/>
      <sz val="14"/>
      <color theme="1"/>
      <name val="Times New Roman"/>
      <family val="1"/>
    </font>
    <font>
      <i/>
      <sz val="12"/>
      <color theme="1"/>
      <name val="Times New Roman"/>
      <family val="1"/>
    </font>
    <font>
      <i/>
      <sz val="11"/>
      <color theme="1"/>
      <name val="Calibri"/>
      <family val="2"/>
    </font>
    <font>
      <i/>
      <sz val="9"/>
      <color theme="1"/>
      <name val="Times New Roman"/>
      <family val="1"/>
    </font>
    <font>
      <sz val="9"/>
      <color theme="1"/>
      <name val="Times"/>
      <family val="1"/>
    </font>
    <font>
      <b/>
      <u val="single"/>
      <sz val="12"/>
      <color theme="1"/>
      <name val="Times New Roman"/>
      <family val="1"/>
    </font>
    <font>
      <sz val="11"/>
      <color rgb="FF00B050"/>
      <name val="Times New Roman"/>
      <family val="1"/>
    </font>
    <font>
      <strike/>
      <sz val="11"/>
      <color rgb="FFFF0000"/>
      <name val="Times New Roman"/>
      <family val="1"/>
    </font>
    <font>
      <sz val="10"/>
      <color rgb="FFFF0000"/>
      <name val="Times New Roman"/>
      <family val="1"/>
    </font>
    <font>
      <strike/>
      <sz val="10"/>
      <color rgb="FFFF0000"/>
      <name val="Times New Roman"/>
      <family val="1"/>
    </font>
    <font>
      <sz val="11"/>
      <color rgb="FF000000"/>
      <name val="Calibri"/>
      <family val="2"/>
    </font>
    <font>
      <i/>
      <sz val="11"/>
      <color theme="1"/>
      <name val="Times"/>
      <family val="1"/>
    </font>
    <font>
      <sz val="11"/>
      <color rgb="FFFF0000"/>
      <name val="Times New Roman"/>
      <family val="1"/>
    </font>
    <font>
      <sz val="8"/>
      <color theme="1"/>
      <name val="Times New Roman"/>
      <family val="1"/>
    </font>
    <font>
      <i/>
      <sz val="10"/>
      <color theme="1"/>
      <name val="Times New Roman"/>
      <family val="1"/>
    </font>
    <font>
      <b/>
      <i/>
      <sz val="10"/>
      <color theme="1"/>
      <name val="Times New Roman"/>
      <family val="1"/>
    </font>
    <font>
      <sz val="11"/>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2499399930238723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thin"/>
      <bottom style="thin"/>
    </border>
    <border>
      <left/>
      <right/>
      <top/>
      <bottom style="thin"/>
    </border>
    <border>
      <left style="thin"/>
      <right style="thin"/>
      <top style="medium"/>
      <bottom style="thin"/>
    </border>
    <border>
      <left style="thin"/>
      <right style="thin"/>
      <top style="thin"/>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thin"/>
    </border>
    <border>
      <left style="thin"/>
      <right style="medium"/>
      <top style="thin"/>
      <bottom style="medium"/>
    </border>
    <border>
      <left/>
      <right/>
      <top style="thin"/>
      <bottom/>
    </border>
    <border>
      <left style="thin"/>
      <right/>
      <top/>
      <bottom style="thin"/>
    </border>
    <border>
      <left/>
      <right style="thin"/>
      <top/>
      <bottom style="thin"/>
    </border>
    <border>
      <left style="thin"/>
      <right/>
      <top style="thin"/>
      <bottom/>
    </border>
    <border>
      <left/>
      <right style="thin"/>
      <top style="thin"/>
      <bottom/>
    </border>
    <border>
      <left style="medium"/>
      <right>
        <color indexed="63"/>
      </right>
      <top style="thin"/>
      <bottom style="medium"/>
    </border>
    <border>
      <left>
        <color indexed="63"/>
      </left>
      <right style="thin"/>
      <top style="thin"/>
      <bottom style="medium"/>
    </border>
    <border>
      <left style="medium"/>
      <right/>
      <top style="thin"/>
      <bottom style="thin"/>
    </border>
    <border>
      <left style="medium"/>
      <right style="thin"/>
      <top style="medium"/>
      <bottom style="thin"/>
    </border>
    <border>
      <left style="medium"/>
      <right>
        <color indexed="63"/>
      </right>
      <top style="thin"/>
      <bottom>
        <color indexed="63"/>
      </bottom>
    </border>
    <border>
      <left>
        <color indexed="63"/>
      </left>
      <right style="thin"/>
      <top>
        <color indexed="63"/>
      </top>
      <bottom>
        <color indexed="63"/>
      </bottom>
    </border>
    <border>
      <left style="medium"/>
      <right style="thin"/>
      <top style="thin"/>
      <bottom style="medium"/>
    </border>
    <border>
      <left style="thin"/>
      <right style="medium"/>
      <top style="thin"/>
      <bottom>
        <color indexed="63"/>
      </bottom>
    </border>
    <border>
      <left>
        <color indexed="63"/>
      </left>
      <right style="thin"/>
      <top>
        <color indexed="63"/>
      </top>
      <bottom style="medium"/>
    </border>
    <border>
      <left style="thin"/>
      <right style="medium"/>
      <top/>
      <bottom style="thin"/>
    </border>
    <border>
      <left style="medium"/>
      <right style="thin"/>
      <top/>
      <bottom style="thin"/>
    </border>
    <border>
      <left/>
      <right style="thin"/>
      <top style="medium"/>
      <bottom/>
    </border>
    <border>
      <left style="thin"/>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620">
    <xf numFmtId="0" fontId="0" fillId="0" borderId="0" xfId="0" applyFont="1" applyAlignment="1">
      <alignment/>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85" fillId="0" borderId="10" xfId="0" applyFont="1" applyBorder="1" applyAlignment="1">
      <alignment/>
    </xf>
    <xf numFmtId="0" fontId="84" fillId="0" borderId="10" xfId="0" applyFont="1" applyBorder="1" applyAlignment="1">
      <alignment/>
    </xf>
    <xf numFmtId="0" fontId="84" fillId="0" borderId="0" xfId="0" applyFont="1" applyBorder="1" applyAlignment="1">
      <alignment/>
    </xf>
    <xf numFmtId="0" fontId="84" fillId="0" borderId="0" xfId="0" applyFont="1" applyAlignment="1">
      <alignment wrapText="1"/>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14" xfId="0" applyFont="1" applyBorder="1" applyAlignment="1">
      <alignment/>
    </xf>
    <xf numFmtId="0" fontId="84" fillId="0" borderId="0" xfId="0" applyFont="1" applyAlignment="1">
      <alignment horizontal="left"/>
    </xf>
    <xf numFmtId="0" fontId="85" fillId="0" borderId="0" xfId="0" applyFont="1" applyBorder="1" applyAlignment="1">
      <alignment horizontal="center"/>
    </xf>
    <xf numFmtId="0" fontId="84" fillId="0" borderId="0" xfId="0" applyFont="1" applyBorder="1" applyAlignment="1">
      <alignment/>
    </xf>
    <xf numFmtId="0" fontId="84" fillId="0" borderId="10" xfId="0" applyFont="1" applyBorder="1" applyAlignment="1" applyProtection="1">
      <alignment/>
      <protection/>
    </xf>
    <xf numFmtId="0" fontId="84" fillId="0" borderId="14" xfId="0" applyFont="1" applyBorder="1" applyAlignment="1" applyProtection="1">
      <alignment/>
      <protection/>
    </xf>
    <xf numFmtId="0" fontId="85" fillId="0" borderId="10" xfId="0" applyFont="1" applyBorder="1" applyAlignment="1" applyProtection="1">
      <alignment/>
      <protection/>
    </xf>
    <xf numFmtId="0" fontId="82" fillId="0" borderId="0" xfId="0" applyFont="1" applyBorder="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84" fillId="0" borderId="18" xfId="0" applyFont="1" applyBorder="1" applyAlignment="1">
      <alignment/>
    </xf>
    <xf numFmtId="0" fontId="84" fillId="0" borderId="19" xfId="0" applyFont="1" applyBorder="1" applyAlignment="1">
      <alignment/>
    </xf>
    <xf numFmtId="0" fontId="84" fillId="0" borderId="20" xfId="0" applyFont="1" applyBorder="1" applyAlignment="1">
      <alignment/>
    </xf>
    <xf numFmtId="0" fontId="84" fillId="0" borderId="21" xfId="0" applyFont="1" applyBorder="1" applyAlignment="1">
      <alignment/>
    </xf>
    <xf numFmtId="0" fontId="84" fillId="0" borderId="17" xfId="0" applyFont="1" applyBorder="1" applyAlignment="1">
      <alignment horizontal="left" indent="2"/>
    </xf>
    <xf numFmtId="0" fontId="84" fillId="0" borderId="22" xfId="0" applyFont="1" applyBorder="1" applyAlignment="1">
      <alignment/>
    </xf>
    <xf numFmtId="2" fontId="85" fillId="0" borderId="20" xfId="0" applyNumberFormat="1" applyFont="1" applyBorder="1" applyAlignment="1">
      <alignment horizontal="center"/>
    </xf>
    <xf numFmtId="0" fontId="84" fillId="0" borderId="20" xfId="0" applyFont="1" applyBorder="1" applyAlignment="1">
      <alignment horizontal="center"/>
    </xf>
    <xf numFmtId="0" fontId="85" fillId="0" borderId="20" xfId="0" applyFont="1" applyBorder="1" applyAlignment="1">
      <alignment horizontal="center"/>
    </xf>
    <xf numFmtId="0" fontId="83" fillId="0" borderId="0" xfId="0" applyFont="1" applyAlignment="1" applyProtection="1">
      <alignment/>
      <protection locked="0"/>
    </xf>
    <xf numFmtId="0" fontId="83" fillId="0" borderId="0" xfId="0" applyFont="1" applyAlignment="1" applyProtection="1">
      <alignment horizontal="left"/>
      <protection/>
    </xf>
    <xf numFmtId="0" fontId="84" fillId="0" borderId="10" xfId="0" applyFont="1" applyBorder="1" applyAlignment="1" applyProtection="1">
      <alignment/>
      <protection locked="0"/>
    </xf>
    <xf numFmtId="0" fontId="84" fillId="0" borderId="0" xfId="0" applyFont="1" applyBorder="1" applyAlignment="1">
      <alignment horizontal="left"/>
    </xf>
    <xf numFmtId="0" fontId="5" fillId="0" borderId="0" xfId="0" applyFont="1" applyFill="1" applyAlignment="1">
      <alignment/>
    </xf>
    <xf numFmtId="0" fontId="86" fillId="0" borderId="0" xfId="0" applyFont="1" applyAlignment="1">
      <alignment/>
    </xf>
    <xf numFmtId="0" fontId="87" fillId="0" borderId="0" xfId="0" applyFont="1" applyAlignment="1">
      <alignment/>
    </xf>
    <xf numFmtId="0" fontId="0" fillId="0" borderId="0" xfId="0" applyNumberFormat="1" applyAlignment="1">
      <alignment/>
    </xf>
    <xf numFmtId="0" fontId="88" fillId="0" borderId="0" xfId="0" applyFont="1" applyAlignment="1">
      <alignment/>
    </xf>
    <xf numFmtId="0" fontId="84" fillId="0" borderId="17" xfId="0" applyFont="1" applyBorder="1" applyAlignment="1">
      <alignment horizontal="left" indent="2"/>
    </xf>
    <xf numFmtId="0" fontId="85" fillId="0" borderId="0" xfId="0" applyFont="1" applyBorder="1" applyAlignment="1">
      <alignment horizontal="left"/>
    </xf>
    <xf numFmtId="168" fontId="84" fillId="0" borderId="0" xfId="0" applyNumberFormat="1" applyFont="1" applyBorder="1" applyAlignment="1">
      <alignment horizontal="center"/>
    </xf>
    <xf numFmtId="0" fontId="84" fillId="0" borderId="23" xfId="0" applyFont="1" applyBorder="1" applyAlignment="1">
      <alignment horizontal="left" indent="1"/>
    </xf>
    <xf numFmtId="0" fontId="83" fillId="0" borderId="0" xfId="0" applyFont="1" applyBorder="1" applyAlignment="1" applyProtection="1">
      <alignment/>
      <protection locked="0"/>
    </xf>
    <xf numFmtId="0" fontId="83" fillId="0" borderId="24" xfId="0" applyFont="1" applyFill="1" applyBorder="1" applyAlignment="1" applyProtection="1">
      <alignment/>
      <protection locked="0"/>
    </xf>
    <xf numFmtId="0" fontId="85" fillId="0" borderId="10" xfId="0" applyFont="1" applyBorder="1" applyAlignment="1">
      <alignment horizontal="center"/>
    </xf>
    <xf numFmtId="0" fontId="85" fillId="0" borderId="25" xfId="0" applyFont="1" applyBorder="1" applyAlignment="1">
      <alignment horizontal="center"/>
    </xf>
    <xf numFmtId="0" fontId="89" fillId="0" borderId="10" xfId="0" applyFont="1" applyBorder="1" applyAlignment="1">
      <alignment horizontal="center" vertical="center"/>
    </xf>
    <xf numFmtId="0" fontId="85" fillId="0" borderId="0" xfId="0" applyFont="1" applyAlignment="1">
      <alignment horizontal="left" vertical="center"/>
    </xf>
    <xf numFmtId="0" fontId="85" fillId="0" borderId="10" xfId="0" applyFont="1" applyBorder="1" applyAlignment="1">
      <alignment horizontal="center" textRotation="90" wrapText="1"/>
    </xf>
    <xf numFmtId="0" fontId="85" fillId="0" borderId="0" xfId="0" applyFont="1" applyBorder="1" applyAlignment="1">
      <alignment/>
    </xf>
    <xf numFmtId="0" fontId="89" fillId="0" borderId="22" xfId="0" applyFont="1" applyBorder="1" applyAlignment="1">
      <alignment/>
    </xf>
    <xf numFmtId="0" fontId="85" fillId="0" borderId="0" xfId="0" applyFont="1" applyBorder="1" applyAlignment="1">
      <alignment/>
    </xf>
    <xf numFmtId="0" fontId="84" fillId="0" borderId="24" xfId="0" applyFont="1" applyBorder="1" applyAlignment="1">
      <alignment/>
    </xf>
    <xf numFmtId="166" fontId="85" fillId="0" borderId="0" xfId="0" applyNumberFormat="1" applyFont="1" applyBorder="1" applyAlignment="1">
      <alignment horizontal="center"/>
    </xf>
    <xf numFmtId="0" fontId="84" fillId="0" borderId="10" xfId="0" applyFont="1" applyBorder="1" applyAlignment="1" applyProtection="1">
      <alignment horizontal="center"/>
      <protection locked="0"/>
    </xf>
    <xf numFmtId="0" fontId="84" fillId="0" borderId="0" xfId="0" applyFont="1" applyBorder="1" applyAlignment="1">
      <alignment horizontal="center"/>
    </xf>
    <xf numFmtId="0" fontId="90" fillId="0" borderId="0" xfId="0" applyFont="1" applyBorder="1" applyAlignment="1">
      <alignment/>
    </xf>
    <xf numFmtId="0" fontId="89" fillId="0" borderId="0" xfId="0" applyFont="1" applyBorder="1" applyAlignment="1">
      <alignment horizontal="left"/>
    </xf>
    <xf numFmtId="2" fontId="84" fillId="0" borderId="0" xfId="0" applyNumberFormat="1" applyFont="1" applyBorder="1" applyAlignment="1">
      <alignment/>
    </xf>
    <xf numFmtId="166" fontId="84" fillId="0" borderId="0" xfId="0" applyNumberFormat="1" applyFont="1" applyBorder="1" applyAlignment="1">
      <alignment/>
    </xf>
    <xf numFmtId="0" fontId="91" fillId="0" borderId="0" xfId="0" applyFont="1" applyBorder="1" applyAlignment="1">
      <alignment/>
    </xf>
    <xf numFmtId="0" fontId="89" fillId="0" borderId="0" xfId="0" applyFont="1" applyBorder="1" applyAlignment="1">
      <alignment/>
    </xf>
    <xf numFmtId="2" fontId="84" fillId="0" borderId="11" xfId="0" applyNumberFormat="1" applyFont="1" applyBorder="1" applyAlignment="1" applyProtection="1">
      <alignment horizontal="center"/>
      <protection/>
    </xf>
    <xf numFmtId="2" fontId="85" fillId="0" borderId="13" xfId="0" applyNumberFormat="1" applyFont="1" applyBorder="1" applyAlignment="1">
      <alignment horizontal="center"/>
    </xf>
    <xf numFmtId="2" fontId="84" fillId="0" borderId="10" xfId="0" applyNumberFormat="1" applyFont="1" applyBorder="1" applyAlignment="1" applyProtection="1">
      <alignment horizontal="center"/>
      <protection/>
    </xf>
    <xf numFmtId="2" fontId="84" fillId="0" borderId="11" xfId="0" applyNumberFormat="1" applyFont="1" applyFill="1" applyBorder="1" applyAlignment="1">
      <alignment horizontal="center"/>
    </xf>
    <xf numFmtId="2" fontId="84" fillId="0" borderId="26" xfId="0" applyNumberFormat="1" applyFont="1" applyBorder="1" applyAlignment="1" applyProtection="1">
      <alignment horizontal="center"/>
      <protection/>
    </xf>
    <xf numFmtId="2" fontId="85" fillId="0" borderId="13" xfId="0" applyNumberFormat="1" applyFont="1" applyBorder="1" applyAlignment="1" applyProtection="1">
      <alignment horizontal="center"/>
      <protection/>
    </xf>
    <xf numFmtId="0" fontId="87" fillId="0" borderId="0" xfId="0" applyFont="1" applyBorder="1" applyAlignment="1">
      <alignment/>
    </xf>
    <xf numFmtId="0" fontId="89" fillId="0" borderId="0" xfId="0" applyFont="1" applyBorder="1" applyAlignment="1">
      <alignment horizontal="left" vertical="center"/>
    </xf>
    <xf numFmtId="2" fontId="84" fillId="0" borderId="0" xfId="0" applyNumberFormat="1" applyFont="1" applyAlignment="1">
      <alignment/>
    </xf>
    <xf numFmtId="0" fontId="84" fillId="0" borderId="26" xfId="0" applyFont="1" applyBorder="1" applyAlignment="1">
      <alignment/>
    </xf>
    <xf numFmtId="0" fontId="84" fillId="0" borderId="15" xfId="0" applyFont="1" applyBorder="1" applyAlignment="1">
      <alignment horizontal="center"/>
    </xf>
    <xf numFmtId="0" fontId="85" fillId="0" borderId="15" xfId="0" applyFont="1" applyBorder="1" applyAlignment="1">
      <alignment horizontal="center"/>
    </xf>
    <xf numFmtId="0" fontId="84" fillId="0" borderId="0" xfId="0" applyFont="1" applyAlignment="1">
      <alignment vertical="center"/>
    </xf>
    <xf numFmtId="0" fontId="84" fillId="0" borderId="10" xfId="0" applyFont="1" applyBorder="1" applyAlignment="1">
      <alignment horizontal="left"/>
    </xf>
    <xf numFmtId="0" fontId="84" fillId="0" borderId="17" xfId="0" applyFont="1" applyBorder="1" applyAlignment="1">
      <alignment horizontal="left" indent="2"/>
    </xf>
    <xf numFmtId="0" fontId="85" fillId="0" borderId="10" xfId="0" applyFont="1" applyBorder="1" applyAlignment="1">
      <alignment/>
    </xf>
    <xf numFmtId="0" fontId="84" fillId="0" borderId="0" xfId="0" applyFont="1" applyBorder="1" applyAlignment="1">
      <alignment horizontal="left"/>
    </xf>
    <xf numFmtId="0" fontId="84" fillId="0" borderId="18" xfId="0" applyFont="1" applyBorder="1" applyAlignment="1">
      <alignment horizontal="left"/>
    </xf>
    <xf numFmtId="0" fontId="84" fillId="0" borderId="10" xfId="0" applyFont="1" applyBorder="1" applyAlignment="1" applyProtection="1">
      <alignment horizontal="center" vertical="center"/>
      <protection locked="0"/>
    </xf>
    <xf numFmtId="0" fontId="84" fillId="0" borderId="10" xfId="0" applyFont="1" applyBorder="1" applyAlignment="1">
      <alignment horizontal="center" vertical="center" wrapText="1"/>
    </xf>
    <xf numFmtId="0" fontId="85" fillId="0" borderId="0" xfId="0" applyFont="1" applyBorder="1" applyAlignment="1">
      <alignment wrapText="1"/>
    </xf>
    <xf numFmtId="0" fontId="84" fillId="0" borderId="27" xfId="0" applyFont="1" applyBorder="1" applyAlignment="1" applyProtection="1">
      <alignment horizontal="center" vertical="center"/>
      <protection locked="0"/>
    </xf>
    <xf numFmtId="9" fontId="84" fillId="0" borderId="10" xfId="0" applyNumberFormat="1" applyFont="1" applyBorder="1" applyAlignment="1" applyProtection="1">
      <alignment horizontal="center"/>
      <protection/>
    </xf>
    <xf numFmtId="0" fontId="84" fillId="0" borderId="28" xfId="0" applyFont="1" applyBorder="1" applyAlignment="1">
      <alignment/>
    </xf>
    <xf numFmtId="0" fontId="84" fillId="0" borderId="29" xfId="0" applyFont="1" applyBorder="1" applyAlignment="1">
      <alignment/>
    </xf>
    <xf numFmtId="0" fontId="84" fillId="0" borderId="30" xfId="0" applyFont="1" applyBorder="1" applyAlignment="1">
      <alignment/>
    </xf>
    <xf numFmtId="0" fontId="92" fillId="0" borderId="0" xfId="0" applyFont="1" applyBorder="1" applyAlignment="1">
      <alignment wrapText="1"/>
    </xf>
    <xf numFmtId="0" fontId="84" fillId="0" borderId="17" xfId="0" applyFont="1" applyBorder="1" applyAlignment="1">
      <alignment horizontal="left" indent="2"/>
    </xf>
    <xf numFmtId="0" fontId="84" fillId="0" borderId="0" xfId="0" applyFont="1" applyBorder="1" applyAlignment="1">
      <alignment horizontal="left" indent="2"/>
    </xf>
    <xf numFmtId="0" fontId="84" fillId="0" borderId="18" xfId="0" applyFont="1" applyBorder="1" applyAlignment="1">
      <alignment horizontal="left" indent="2"/>
    </xf>
    <xf numFmtId="0" fontId="84" fillId="0" borderId="17" xfId="0" applyFont="1" applyBorder="1" applyAlignment="1">
      <alignment horizontal="center"/>
    </xf>
    <xf numFmtId="0" fontId="84" fillId="0" borderId="0" xfId="0" applyFont="1" applyBorder="1" applyAlignment="1">
      <alignment horizontal="center"/>
    </xf>
    <xf numFmtId="0" fontId="84" fillId="0" borderId="0" xfId="0" applyFont="1" applyBorder="1" applyAlignment="1">
      <alignment horizontal="left" vertical="top" wrapText="1" indent="2"/>
    </xf>
    <xf numFmtId="0" fontId="84" fillId="0" borderId="0" xfId="0" applyFont="1" applyBorder="1" applyAlignment="1">
      <alignment horizontal="left" vertical="top" indent="2"/>
    </xf>
    <xf numFmtId="0" fontId="85" fillId="0" borderId="10" xfId="0" applyFont="1" applyBorder="1" applyAlignment="1">
      <alignment horizontal="center" vertical="center" wrapText="1"/>
    </xf>
    <xf numFmtId="0" fontId="84" fillId="0" borderId="10" xfId="0" applyFont="1" applyBorder="1" applyAlignment="1" applyProtection="1">
      <alignment horizontal="center" vertical="center"/>
      <protection locked="0"/>
    </xf>
    <xf numFmtId="166" fontId="89" fillId="0" borderId="13" xfId="0" applyNumberFormat="1" applyFont="1" applyFill="1" applyBorder="1" applyAlignment="1">
      <alignment horizontal="center"/>
    </xf>
    <xf numFmtId="0" fontId="85" fillId="0" borderId="28" xfId="0" applyFont="1" applyBorder="1" applyAlignment="1">
      <alignment horizontal="center" vertical="center"/>
    </xf>
    <xf numFmtId="0" fontId="84" fillId="0" borderId="31" xfId="0" applyFont="1" applyBorder="1" applyAlignment="1">
      <alignment/>
    </xf>
    <xf numFmtId="0" fontId="84" fillId="0" borderId="0" xfId="0" applyFont="1" applyBorder="1" applyAlignment="1">
      <alignment wrapText="1"/>
    </xf>
    <xf numFmtId="0" fontId="84" fillId="0" borderId="0" xfId="0" applyFont="1" applyBorder="1" applyAlignment="1">
      <alignment vertical="top"/>
    </xf>
    <xf numFmtId="0" fontId="84" fillId="0" borderId="0" xfId="0" applyFont="1" applyBorder="1" applyAlignment="1">
      <alignment vertical="top" wrapText="1"/>
    </xf>
    <xf numFmtId="0" fontId="86" fillId="0" borderId="0" xfId="0" applyFont="1" applyBorder="1" applyAlignment="1">
      <alignment wrapText="1"/>
    </xf>
    <xf numFmtId="0" fontId="86" fillId="0" borderId="0" xfId="0" applyFont="1" applyBorder="1" applyAlignment="1">
      <alignment vertical="center" wrapText="1"/>
    </xf>
    <xf numFmtId="0" fontId="93" fillId="0" borderId="0" xfId="0" applyFont="1" applyFill="1" applyBorder="1" applyAlignment="1">
      <alignment wrapText="1"/>
    </xf>
    <xf numFmtId="0" fontId="93" fillId="0" borderId="0" xfId="0" applyFont="1" applyBorder="1" applyAlignment="1">
      <alignment wrapText="1"/>
    </xf>
    <xf numFmtId="0" fontId="94" fillId="0" borderId="0" xfId="0" applyFont="1" applyBorder="1" applyAlignment="1">
      <alignment vertical="center"/>
    </xf>
    <xf numFmtId="0" fontId="94" fillId="0" borderId="0" xfId="0" applyFont="1" applyBorder="1" applyAlignment="1">
      <alignment/>
    </xf>
    <xf numFmtId="0" fontId="84" fillId="0" borderId="18" xfId="0" applyFont="1" applyBorder="1" applyAlignment="1">
      <alignment/>
    </xf>
    <xf numFmtId="0" fontId="84" fillId="0" borderId="18" xfId="0" applyFont="1" applyBorder="1" applyAlignment="1">
      <alignment horizontal="center"/>
    </xf>
    <xf numFmtId="0" fontId="93" fillId="0" borderId="22" xfId="0" applyFont="1" applyBorder="1" applyAlignment="1">
      <alignment/>
    </xf>
    <xf numFmtId="0" fontId="86" fillId="0" borderId="17" xfId="0" applyFont="1" applyBorder="1" applyAlignment="1">
      <alignment horizontal="left" indent="1"/>
    </xf>
    <xf numFmtId="166" fontId="85" fillId="0" borderId="20" xfId="0" applyNumberFormat="1" applyFont="1" applyBorder="1" applyAlignment="1">
      <alignment horizontal="center"/>
    </xf>
    <xf numFmtId="0" fontId="84" fillId="0" borderId="17" xfId="0" applyFont="1" applyBorder="1" applyAlignment="1">
      <alignment horizontal="left" vertical="top" indent="2"/>
    </xf>
    <xf numFmtId="0" fontId="84" fillId="0" borderId="18" xfId="0" applyFont="1" applyBorder="1" applyAlignment="1">
      <alignment horizontal="left" vertical="top" indent="2"/>
    </xf>
    <xf numFmtId="0" fontId="92" fillId="0" borderId="0" xfId="0" applyFont="1" applyBorder="1" applyAlignment="1">
      <alignment horizontal="left"/>
    </xf>
    <xf numFmtId="0" fontId="86" fillId="0" borderId="0" xfId="0" applyFont="1" applyBorder="1" applyAlignment="1">
      <alignment/>
    </xf>
    <xf numFmtId="0" fontId="93" fillId="0" borderId="17" xfId="0" applyFont="1" applyBorder="1" applyAlignment="1">
      <alignment/>
    </xf>
    <xf numFmtId="0" fontId="86" fillId="0" borderId="17" xfId="0" applyFont="1" applyBorder="1" applyAlignment="1">
      <alignment/>
    </xf>
    <xf numFmtId="0" fontId="92" fillId="0" borderId="17" xfId="0" applyFont="1" applyBorder="1" applyAlignment="1">
      <alignment wrapText="1"/>
    </xf>
    <xf numFmtId="0" fontId="92" fillId="0" borderId="18" xfId="0" applyFont="1" applyBorder="1" applyAlignment="1">
      <alignment wrapText="1"/>
    </xf>
    <xf numFmtId="0" fontId="92" fillId="0" borderId="19" xfId="0" applyFont="1" applyBorder="1" applyAlignment="1">
      <alignment wrapText="1"/>
    </xf>
    <xf numFmtId="0" fontId="92" fillId="0" borderId="20" xfId="0" applyFont="1" applyBorder="1" applyAlignment="1">
      <alignment wrapText="1"/>
    </xf>
    <xf numFmtId="0" fontId="84" fillId="0" borderId="17" xfId="0" applyFont="1" applyBorder="1" applyAlignment="1">
      <alignment horizontal="left" vertical="top" wrapText="1" indent="2"/>
    </xf>
    <xf numFmtId="0" fontId="84" fillId="0" borderId="18" xfId="0" applyFont="1" applyBorder="1" applyAlignment="1">
      <alignment horizontal="left" vertical="top" wrapText="1" indent="2"/>
    </xf>
    <xf numFmtId="0" fontId="84" fillId="0" borderId="19" xfId="0" applyFont="1" applyBorder="1" applyAlignment="1">
      <alignment horizontal="left"/>
    </xf>
    <xf numFmtId="0" fontId="84" fillId="0" borderId="20" xfId="0" applyFont="1" applyBorder="1" applyAlignment="1">
      <alignment horizontal="left"/>
    </xf>
    <xf numFmtId="0" fontId="84" fillId="0" borderId="11" xfId="0" applyFont="1" applyBorder="1" applyAlignment="1">
      <alignment/>
    </xf>
    <xf numFmtId="0" fontId="84" fillId="0" borderId="17" xfId="0" applyFont="1" applyBorder="1" applyAlignment="1">
      <alignment horizontal="left" indent="2"/>
    </xf>
    <xf numFmtId="0" fontId="84" fillId="0" borderId="0" xfId="0" applyFont="1" applyBorder="1" applyAlignment="1">
      <alignment horizontal="left" indent="2"/>
    </xf>
    <xf numFmtId="0" fontId="84" fillId="0" borderId="18" xfId="0" applyFont="1" applyBorder="1" applyAlignment="1">
      <alignment horizontal="left" indent="2"/>
    </xf>
    <xf numFmtId="0" fontId="84" fillId="0" borderId="17" xfId="0" applyFont="1" applyBorder="1" applyAlignment="1">
      <alignment horizontal="left" vertical="top" wrapText="1" indent="2"/>
    </xf>
    <xf numFmtId="0" fontId="84" fillId="0" borderId="0" xfId="0" applyFont="1" applyBorder="1" applyAlignment="1">
      <alignment horizontal="left" vertical="top" wrapText="1" indent="2"/>
    </xf>
    <xf numFmtId="0" fontId="84" fillId="0" borderId="18" xfId="0" applyFont="1" applyBorder="1" applyAlignment="1">
      <alignment horizontal="left" vertical="top" wrapText="1" indent="2"/>
    </xf>
    <xf numFmtId="9" fontId="84" fillId="0" borderId="14" xfId="0" applyNumberFormat="1" applyFont="1" applyBorder="1" applyAlignment="1">
      <alignment horizontal="left"/>
    </xf>
    <xf numFmtId="0" fontId="92" fillId="0" borderId="0" xfId="0" applyFont="1" applyBorder="1" applyAlignment="1">
      <alignment wrapText="1"/>
    </xf>
    <xf numFmtId="0" fontId="84" fillId="0" borderId="0" xfId="0" applyFont="1" applyBorder="1" applyAlignment="1">
      <alignment horizontal="left"/>
    </xf>
    <xf numFmtId="0" fontId="15" fillId="0" borderId="20" xfId="0" applyFont="1" applyBorder="1" applyAlignment="1">
      <alignment horizontal="left" vertical="center"/>
    </xf>
    <xf numFmtId="2" fontId="84" fillId="0" borderId="10" xfId="0" applyNumberFormat="1" applyFont="1" applyBorder="1" applyAlignment="1" applyProtection="1">
      <alignment horizontal="center"/>
      <protection locked="0"/>
    </xf>
    <xf numFmtId="0" fontId="92" fillId="0" borderId="0" xfId="0" applyFont="1" applyBorder="1" applyAlignment="1">
      <alignment wrapText="1"/>
    </xf>
    <xf numFmtId="0" fontId="84" fillId="0" borderId="17" xfId="0" applyFont="1" applyBorder="1" applyAlignment="1">
      <alignment horizontal="center"/>
    </xf>
    <xf numFmtId="0" fontId="84" fillId="0" borderId="0" xfId="0" applyFont="1" applyBorder="1" applyAlignment="1">
      <alignment horizontal="center"/>
    </xf>
    <xf numFmtId="0" fontId="84" fillId="0" borderId="17" xfId="0" applyFont="1" applyBorder="1" applyAlignment="1">
      <alignment horizontal="left" indent="2"/>
    </xf>
    <xf numFmtId="0" fontId="84" fillId="0" borderId="32" xfId="0" applyFont="1" applyBorder="1" applyAlignment="1">
      <alignment horizontal="left"/>
    </xf>
    <xf numFmtId="0" fontId="84" fillId="0" borderId="28" xfId="0" applyFont="1" applyBorder="1" applyAlignment="1" applyProtection="1">
      <alignment horizontal="center" vertical="center"/>
      <protection locked="0"/>
    </xf>
    <xf numFmtId="10" fontId="84" fillId="0" borderId="10" xfId="0" applyNumberFormat="1" applyFont="1" applyBorder="1" applyAlignment="1" applyProtection="1">
      <alignment horizontal="center"/>
      <protection/>
    </xf>
    <xf numFmtId="0" fontId="84" fillId="0" borderId="10" xfId="0" applyFont="1" applyBorder="1" applyAlignment="1" applyProtection="1">
      <alignment horizontal="center"/>
      <protection/>
    </xf>
    <xf numFmtId="0" fontId="0" fillId="0" borderId="0" xfId="0" applyAlignment="1">
      <alignment horizontal="center"/>
    </xf>
    <xf numFmtId="0" fontId="85" fillId="0" borderId="0" xfId="0" applyFont="1" applyFill="1" applyBorder="1" applyAlignment="1">
      <alignment horizontal="center" textRotation="90" wrapText="1"/>
    </xf>
    <xf numFmtId="0" fontId="84" fillId="0" borderId="10" xfId="0" applyFont="1" applyBorder="1" applyAlignment="1" applyProtection="1">
      <alignment wrapText="1"/>
      <protection locked="0"/>
    </xf>
    <xf numFmtId="0" fontId="84" fillId="0" borderId="10" xfId="0" applyFont="1" applyBorder="1" applyAlignment="1" applyProtection="1">
      <alignment wrapText="1"/>
      <protection/>
    </xf>
    <xf numFmtId="2" fontId="84" fillId="0" borderId="27" xfId="0" applyNumberFormat="1" applyFont="1" applyBorder="1" applyAlignment="1" applyProtection="1">
      <alignment/>
      <protection locked="0"/>
    </xf>
    <xf numFmtId="2" fontId="84" fillId="0" borderId="10" xfId="0" applyNumberFormat="1" applyFont="1" applyBorder="1" applyAlignment="1" applyProtection="1">
      <alignment/>
      <protection locked="0"/>
    </xf>
    <xf numFmtId="10" fontId="84" fillId="0" borderId="11" xfId="0" applyNumberFormat="1" applyFont="1" applyBorder="1" applyAlignment="1" applyProtection="1">
      <alignment horizontal="center"/>
      <protection/>
    </xf>
    <xf numFmtId="168" fontId="85" fillId="0" borderId="20" xfId="0" applyNumberFormat="1" applyFont="1" applyBorder="1" applyAlignment="1">
      <alignment horizontal="center"/>
    </xf>
    <xf numFmtId="0" fontId="84" fillId="0" borderId="0" xfId="0" applyFont="1" applyBorder="1" applyAlignment="1">
      <alignment horizontal="right"/>
    </xf>
    <xf numFmtId="2" fontId="84" fillId="0" borderId="0" xfId="0" applyNumberFormat="1" applyFont="1" applyBorder="1" applyAlignment="1" applyProtection="1">
      <alignment horizontal="center"/>
      <protection/>
    </xf>
    <xf numFmtId="0" fontId="84" fillId="0" borderId="33" xfId="0" applyFont="1" applyBorder="1" applyAlignment="1">
      <alignment/>
    </xf>
    <xf numFmtId="0" fontId="84" fillId="0" borderId="34" xfId="0" applyFont="1" applyBorder="1" applyAlignment="1">
      <alignment/>
    </xf>
    <xf numFmtId="0" fontId="84" fillId="0" borderId="35" xfId="0" applyFont="1" applyBorder="1" applyAlignment="1">
      <alignment/>
    </xf>
    <xf numFmtId="2" fontId="85" fillId="0" borderId="25" xfId="0" applyNumberFormat="1" applyFont="1" applyBorder="1" applyAlignment="1">
      <alignment horizontal="center"/>
    </xf>
    <xf numFmtId="0" fontId="84" fillId="0" borderId="36" xfId="0" applyFont="1" applyBorder="1" applyAlignment="1">
      <alignment/>
    </xf>
    <xf numFmtId="0" fontId="84" fillId="0" borderId="32" xfId="0" applyFont="1" applyBorder="1" applyAlignment="1">
      <alignment/>
    </xf>
    <xf numFmtId="0" fontId="84" fillId="0" borderId="37" xfId="0" applyFont="1" applyBorder="1" applyAlignment="1">
      <alignment/>
    </xf>
    <xf numFmtId="0" fontId="91" fillId="0" borderId="36" xfId="0" applyFont="1" applyBorder="1" applyAlignment="1">
      <alignment/>
    </xf>
    <xf numFmtId="0" fontId="84" fillId="0" borderId="0" xfId="0" applyFont="1" applyAlignment="1">
      <alignment/>
    </xf>
    <xf numFmtId="0" fontId="84" fillId="0" borderId="10" xfId="0" applyFont="1" applyBorder="1" applyAlignment="1">
      <alignment/>
    </xf>
    <xf numFmtId="0" fontId="84" fillId="0" borderId="38" xfId="0" applyFont="1" applyFill="1" applyBorder="1" applyAlignment="1" applyProtection="1">
      <alignment wrapText="1"/>
      <protection/>
    </xf>
    <xf numFmtId="0" fontId="87" fillId="0" borderId="0" xfId="0" applyFont="1" applyAlignment="1" applyProtection="1">
      <alignment/>
      <protection/>
    </xf>
    <xf numFmtId="0" fontId="84" fillId="0" borderId="0" xfId="0" applyFont="1" applyAlignment="1" applyProtection="1">
      <alignment/>
      <protection/>
    </xf>
    <xf numFmtId="0" fontId="84" fillId="0" borderId="0" xfId="0" applyFont="1" applyBorder="1" applyAlignment="1" applyProtection="1">
      <alignment/>
      <protection/>
    </xf>
    <xf numFmtId="0" fontId="85" fillId="0" borderId="0" xfId="0" applyFont="1" applyAlignment="1" applyProtection="1">
      <alignment/>
      <protection/>
    </xf>
    <xf numFmtId="0" fontId="0" fillId="0" borderId="0" xfId="0" applyAlignment="1" applyProtection="1">
      <alignment/>
      <protection/>
    </xf>
    <xf numFmtId="0" fontId="85" fillId="0" borderId="10" xfId="0" applyFont="1" applyBorder="1" applyAlignment="1" applyProtection="1">
      <alignment horizontal="center" vertical="center"/>
      <protection/>
    </xf>
    <xf numFmtId="0" fontId="84" fillId="0" borderId="0" xfId="0" applyFont="1" applyBorder="1" applyAlignment="1" applyProtection="1">
      <alignment horizontal="left" vertical="center" wrapText="1"/>
      <protection/>
    </xf>
    <xf numFmtId="0" fontId="84" fillId="0" borderId="0" xfId="0" applyFont="1" applyBorder="1" applyAlignment="1" applyProtection="1">
      <alignment horizontal="center" vertical="center"/>
      <protection/>
    </xf>
    <xf numFmtId="0" fontId="84" fillId="0" borderId="0" xfId="0" applyFont="1" applyBorder="1" applyAlignment="1" applyProtection="1">
      <alignment horizontal="left"/>
      <protection/>
    </xf>
    <xf numFmtId="0" fontId="85" fillId="0" borderId="0" xfId="0" applyFont="1" applyBorder="1" applyAlignment="1" applyProtection="1">
      <alignment horizontal="left"/>
      <protection/>
    </xf>
    <xf numFmtId="0" fontId="80" fillId="0" borderId="0" xfId="0" applyFont="1" applyBorder="1" applyAlignment="1" applyProtection="1">
      <alignment horizontal="left"/>
      <protection/>
    </xf>
    <xf numFmtId="0" fontId="84" fillId="0" borderId="0" xfId="0" applyFont="1" applyAlignment="1" applyProtection="1">
      <alignment wrapText="1"/>
      <protection/>
    </xf>
    <xf numFmtId="0" fontId="86" fillId="0" borderId="0" xfId="0" applyFont="1" applyAlignment="1" applyProtection="1">
      <alignment horizontal="left" vertical="center"/>
      <protection/>
    </xf>
    <xf numFmtId="0" fontId="86" fillId="0" borderId="0" xfId="0" applyFont="1" applyAlignment="1" applyProtection="1">
      <alignment vertical="center" wrapText="1"/>
      <protection/>
    </xf>
    <xf numFmtId="0" fontId="84" fillId="0" borderId="0" xfId="0" applyFont="1" applyAlignment="1" applyProtection="1">
      <alignment horizontal="left" vertical="center" wrapText="1"/>
      <protection/>
    </xf>
    <xf numFmtId="0" fontId="86" fillId="0" borderId="0" xfId="0" applyFont="1" applyBorder="1" applyAlignment="1" applyProtection="1">
      <alignment horizontal="right"/>
      <protection/>
    </xf>
    <xf numFmtId="0" fontId="86" fillId="0" borderId="0" xfId="0" applyFont="1" applyBorder="1" applyAlignment="1" applyProtection="1">
      <alignment/>
      <protection/>
    </xf>
    <xf numFmtId="0" fontId="84" fillId="0" borderId="0" xfId="0" applyFont="1" applyAlignment="1" applyProtection="1">
      <alignment/>
      <protection/>
    </xf>
    <xf numFmtId="0" fontId="85" fillId="0" borderId="0" xfId="0" applyFont="1" applyBorder="1" applyAlignment="1" applyProtection="1">
      <alignment/>
      <protection/>
    </xf>
    <xf numFmtId="0" fontId="84" fillId="0" borderId="0" xfId="0" applyFont="1" applyAlignment="1" applyProtection="1">
      <alignment horizontal="left"/>
      <protection/>
    </xf>
    <xf numFmtId="0" fontId="85" fillId="0" borderId="10" xfId="0" applyFont="1" applyBorder="1" applyAlignment="1" applyProtection="1">
      <alignment horizontal="center"/>
      <protection/>
    </xf>
    <xf numFmtId="0" fontId="84" fillId="0" borderId="0" xfId="0" applyFont="1" applyFill="1" applyBorder="1" applyAlignment="1" applyProtection="1">
      <alignment horizontal="left"/>
      <protection/>
    </xf>
    <xf numFmtId="0" fontId="0" fillId="0" borderId="0" xfId="0" applyAlignment="1" applyProtection="1">
      <alignment/>
      <protection/>
    </xf>
    <xf numFmtId="0" fontId="84" fillId="0" borderId="0" xfId="0" applyFont="1" applyBorder="1" applyAlignment="1" applyProtection="1">
      <alignment horizontal="center"/>
      <protection/>
    </xf>
    <xf numFmtId="0" fontId="95" fillId="0" borderId="0" xfId="0" applyFont="1" applyAlignment="1" applyProtection="1">
      <alignment/>
      <protection/>
    </xf>
    <xf numFmtId="0" fontId="96" fillId="0" borderId="0" xfId="0" applyFont="1" applyAlignment="1" applyProtection="1">
      <alignment/>
      <protection/>
    </xf>
    <xf numFmtId="0" fontId="85" fillId="0" borderId="10" xfId="0" applyFont="1" applyBorder="1" applyAlignment="1" applyProtection="1">
      <alignment horizontal="center" textRotation="90" wrapText="1"/>
      <protection/>
    </xf>
    <xf numFmtId="0" fontId="92" fillId="0" borderId="0" xfId="0" applyFont="1" applyAlignment="1" applyProtection="1">
      <alignment/>
      <protection/>
    </xf>
    <xf numFmtId="0" fontId="97" fillId="0" borderId="0" xfId="0" applyFont="1" applyAlignment="1" applyProtection="1">
      <alignment/>
      <protection/>
    </xf>
    <xf numFmtId="0" fontId="82" fillId="0" borderId="0" xfId="0" applyFont="1" applyAlignment="1" applyProtection="1">
      <alignment/>
      <protection/>
    </xf>
    <xf numFmtId="0" fontId="83" fillId="0" borderId="0" xfId="0" applyFont="1" applyAlignment="1" applyProtection="1">
      <alignment/>
      <protection/>
    </xf>
    <xf numFmtId="0" fontId="98" fillId="0" borderId="10" xfId="0" applyFont="1" applyBorder="1" applyAlignment="1" applyProtection="1">
      <alignment vertical="center" wrapText="1"/>
      <protection/>
    </xf>
    <xf numFmtId="0" fontId="17" fillId="0" borderId="10" xfId="0" applyFont="1" applyBorder="1" applyAlignment="1" applyProtection="1">
      <alignment vertical="center" wrapText="1"/>
      <protection/>
    </xf>
    <xf numFmtId="0" fontId="92" fillId="0" borderId="10" xfId="0" applyFont="1" applyBorder="1" applyAlignment="1" applyProtection="1">
      <alignment horizontal="left" vertical="center" wrapText="1"/>
      <protection/>
    </xf>
    <xf numFmtId="0" fontId="92" fillId="0" borderId="10" xfId="0" applyFont="1" applyBorder="1" applyAlignment="1" applyProtection="1">
      <alignment horizontal="left" vertical="center"/>
      <protection/>
    </xf>
    <xf numFmtId="0" fontId="92" fillId="0" borderId="0" xfId="0" applyFont="1" applyAlignment="1" applyProtection="1">
      <alignment wrapText="1"/>
      <protection/>
    </xf>
    <xf numFmtId="0" fontId="84" fillId="0" borderId="0" xfId="0" applyFont="1" applyBorder="1" applyAlignment="1">
      <alignment horizontal="left" vertical="top"/>
    </xf>
    <xf numFmtId="2" fontId="85" fillId="0" borderId="0" xfId="0" applyNumberFormat="1" applyFont="1" applyBorder="1" applyAlignment="1">
      <alignment horizontal="center"/>
    </xf>
    <xf numFmtId="0" fontId="84" fillId="0" borderId="20" xfId="0" applyFont="1" applyBorder="1" applyAlignment="1">
      <alignment horizontal="left" vertical="top"/>
    </xf>
    <xf numFmtId="0" fontId="84" fillId="0" borderId="32" xfId="0" applyFont="1" applyBorder="1" applyAlignment="1">
      <alignment wrapText="1"/>
    </xf>
    <xf numFmtId="0" fontId="92" fillId="0" borderId="21" xfId="0" applyFont="1" applyBorder="1" applyAlignment="1">
      <alignment wrapText="1"/>
    </xf>
    <xf numFmtId="0" fontId="84" fillId="0" borderId="21" xfId="0" applyFont="1" applyBorder="1" applyAlignment="1">
      <alignment horizontal="left"/>
    </xf>
    <xf numFmtId="0" fontId="85" fillId="0" borderId="10" xfId="0" applyNumberFormat="1" applyFont="1" applyBorder="1" applyAlignment="1" applyProtection="1">
      <alignment horizontal="center" vertical="center" wrapText="1"/>
      <protection/>
    </xf>
    <xf numFmtId="0" fontId="0" fillId="0" borderId="0" xfId="0" applyBorder="1" applyAlignment="1" applyProtection="1">
      <alignment horizontal="left"/>
      <protection/>
    </xf>
    <xf numFmtId="0" fontId="84" fillId="0" borderId="10" xfId="0" applyFont="1" applyBorder="1" applyAlignment="1" applyProtection="1">
      <alignment wrapText="1"/>
      <protection/>
    </xf>
    <xf numFmtId="0" fontId="83" fillId="0" borderId="0" xfId="0" applyFont="1" applyAlignment="1">
      <alignment/>
    </xf>
    <xf numFmtId="178" fontId="84" fillId="0" borderId="15" xfId="0" applyNumberFormat="1" applyFont="1" applyBorder="1" applyAlignment="1">
      <alignment/>
    </xf>
    <xf numFmtId="166" fontId="84" fillId="0" borderId="10" xfId="0" applyNumberFormat="1" applyFont="1" applyBorder="1" applyAlignment="1" applyProtection="1">
      <alignment horizontal="center"/>
      <protection/>
    </xf>
    <xf numFmtId="166" fontId="84" fillId="0" borderId="10" xfId="0" applyNumberFormat="1" applyFont="1" applyFill="1" applyBorder="1" applyAlignment="1" applyProtection="1">
      <alignment horizontal="center"/>
      <protection/>
    </xf>
    <xf numFmtId="166" fontId="84" fillId="0" borderId="11" xfId="0" applyNumberFormat="1" applyFont="1" applyBorder="1" applyAlignment="1" applyProtection="1">
      <alignment horizontal="center"/>
      <protection/>
    </xf>
    <xf numFmtId="166" fontId="85" fillId="0" borderId="25" xfId="0" applyNumberFormat="1" applyFont="1" applyBorder="1" applyAlignment="1">
      <alignment horizontal="center"/>
    </xf>
    <xf numFmtId="166" fontId="84" fillId="0" borderId="27" xfId="0" applyNumberFormat="1" applyFont="1" applyBorder="1" applyAlignment="1" applyProtection="1">
      <alignment/>
      <protection/>
    </xf>
    <xf numFmtId="166" fontId="84" fillId="0" borderId="10" xfId="0" applyNumberFormat="1" applyFont="1" applyBorder="1" applyAlignment="1" applyProtection="1">
      <alignment/>
      <protection/>
    </xf>
    <xf numFmtId="181" fontId="85" fillId="0" borderId="10" xfId="0" applyNumberFormat="1" applyFont="1" applyBorder="1" applyAlignment="1">
      <alignment horizontal="center"/>
    </xf>
    <xf numFmtId="181" fontId="85" fillId="0" borderId="26" xfId="0" applyNumberFormat="1" applyFont="1" applyBorder="1" applyAlignment="1">
      <alignment horizontal="center"/>
    </xf>
    <xf numFmtId="166" fontId="89" fillId="0" borderId="25" xfId="0" applyNumberFormat="1" applyFont="1" applyBorder="1" applyAlignment="1">
      <alignment horizontal="center"/>
    </xf>
    <xf numFmtId="166" fontId="84" fillId="0" borderId="26" xfId="0" applyNumberFormat="1" applyFont="1" applyBorder="1" applyAlignment="1" applyProtection="1">
      <alignment horizontal="center"/>
      <protection/>
    </xf>
    <xf numFmtId="166" fontId="84" fillId="0" borderId="10" xfId="0" applyNumberFormat="1" applyFont="1" applyBorder="1" applyAlignment="1">
      <alignment horizontal="center"/>
    </xf>
    <xf numFmtId="166" fontId="99" fillId="0" borderId="10" xfId="0" applyNumberFormat="1" applyFont="1" applyBorder="1" applyAlignment="1">
      <alignment horizontal="center"/>
    </xf>
    <xf numFmtId="181" fontId="84" fillId="0" borderId="11" xfId="0" applyNumberFormat="1" applyFont="1" applyFill="1" applyBorder="1" applyAlignment="1" applyProtection="1">
      <alignment horizontal="center"/>
      <protection/>
    </xf>
    <xf numFmtId="181" fontId="84" fillId="0" borderId="26" xfId="0" applyNumberFormat="1" applyFont="1" applyFill="1" applyBorder="1" applyAlignment="1" applyProtection="1">
      <alignment horizontal="center"/>
      <protection/>
    </xf>
    <xf numFmtId="181" fontId="84" fillId="0" borderId="0" xfId="0" applyNumberFormat="1" applyFont="1" applyBorder="1" applyAlignment="1">
      <alignment/>
    </xf>
    <xf numFmtId="181" fontId="84" fillId="0" borderId="20" xfId="0" applyNumberFormat="1" applyFont="1" applyBorder="1" applyAlignment="1">
      <alignment/>
    </xf>
    <xf numFmtId="2" fontId="84" fillId="0" borderId="10" xfId="0" applyNumberFormat="1" applyFont="1" applyBorder="1" applyAlignment="1" applyProtection="1">
      <alignment horizontal="center"/>
      <protection/>
    </xf>
    <xf numFmtId="2" fontId="84" fillId="0" borderId="25" xfId="0" applyNumberFormat="1" applyFont="1" applyBorder="1" applyAlignment="1" applyProtection="1">
      <alignment horizontal="center"/>
      <protection/>
    </xf>
    <xf numFmtId="168" fontId="84" fillId="0" borderId="25" xfId="0" applyNumberFormat="1" applyFont="1" applyBorder="1" applyAlignment="1" applyProtection="1">
      <alignment horizontal="center"/>
      <protection/>
    </xf>
    <xf numFmtId="3" fontId="84" fillId="0" borderId="11" xfId="0" applyNumberFormat="1" applyFont="1" applyFill="1" applyBorder="1" applyAlignment="1" applyProtection="1">
      <alignment horizontal="center"/>
      <protection/>
    </xf>
    <xf numFmtId="3" fontId="84" fillId="0" borderId="26" xfId="0" applyNumberFormat="1" applyFont="1" applyFill="1" applyBorder="1" applyAlignment="1" applyProtection="1">
      <alignment horizontal="center"/>
      <protection/>
    </xf>
    <xf numFmtId="37" fontId="85" fillId="0" borderId="10" xfId="42" applyNumberFormat="1" applyFont="1" applyBorder="1" applyAlignment="1">
      <alignment horizontal="center"/>
    </xf>
    <xf numFmtId="37" fontId="85" fillId="0" borderId="26" xfId="42" applyNumberFormat="1" applyFont="1" applyBorder="1" applyAlignment="1">
      <alignment horizontal="center"/>
    </xf>
    <xf numFmtId="0" fontId="84" fillId="0" borderId="10" xfId="0" applyFont="1" applyBorder="1" applyAlignment="1" applyProtection="1">
      <alignment wrapText="1"/>
      <protection/>
    </xf>
    <xf numFmtId="49" fontId="84" fillId="0" borderId="10" xfId="0" applyNumberFormat="1" applyFont="1" applyBorder="1" applyAlignment="1" applyProtection="1">
      <alignment wrapText="1"/>
      <protection/>
    </xf>
    <xf numFmtId="0" fontId="90" fillId="0" borderId="0" xfId="0" applyFont="1" applyBorder="1" applyAlignment="1" applyProtection="1">
      <alignment wrapText="1"/>
      <protection/>
    </xf>
    <xf numFmtId="0" fontId="84" fillId="0" borderId="0" xfId="0" applyFont="1" applyBorder="1" applyAlignment="1" applyProtection="1">
      <alignment/>
      <protection/>
    </xf>
    <xf numFmtId="10" fontId="84" fillId="0" borderId="0" xfId="0" applyNumberFormat="1" applyFont="1" applyBorder="1" applyAlignment="1" applyProtection="1">
      <alignment horizontal="center"/>
      <protection/>
    </xf>
    <xf numFmtId="0" fontId="85" fillId="0" borderId="0" xfId="0" applyFont="1" applyBorder="1" applyAlignment="1" applyProtection="1">
      <alignment/>
      <protection/>
    </xf>
    <xf numFmtId="0" fontId="100" fillId="0" borderId="0" xfId="0" applyFont="1" applyBorder="1" applyAlignment="1" quotePrefix="1">
      <alignment/>
    </xf>
    <xf numFmtId="0" fontId="101" fillId="0" borderId="0" xfId="0" applyFont="1" applyBorder="1" applyAlignment="1">
      <alignment/>
    </xf>
    <xf numFmtId="49" fontId="84" fillId="0" borderId="10" xfId="0" applyNumberFormat="1" applyFont="1" applyBorder="1" applyAlignment="1" applyProtection="1">
      <alignment vertical="center" wrapText="1"/>
      <protection/>
    </xf>
    <xf numFmtId="0" fontId="84" fillId="0" borderId="10" xfId="0" applyFont="1" applyBorder="1" applyAlignment="1" applyProtection="1">
      <alignment vertical="center" wrapText="1"/>
      <protection/>
    </xf>
    <xf numFmtId="0" fontId="24" fillId="0" borderId="0" xfId="0" applyFont="1" applyBorder="1" applyAlignment="1" applyProtection="1">
      <alignment/>
      <protection/>
    </xf>
    <xf numFmtId="0" fontId="24" fillId="0" borderId="0" xfId="0" applyFont="1" applyBorder="1" applyAlignment="1" applyProtection="1">
      <alignment vertical="center"/>
      <protection/>
    </xf>
    <xf numFmtId="0" fontId="24" fillId="0" borderId="0" xfId="0" applyFont="1" applyBorder="1" applyAlignment="1" applyProtection="1">
      <alignment wrapText="1"/>
      <protection/>
    </xf>
    <xf numFmtId="0" fontId="24" fillId="0" borderId="0" xfId="0" applyFont="1" applyBorder="1" applyAlignment="1" applyProtection="1">
      <alignment vertical="center" wrapText="1"/>
      <protection/>
    </xf>
    <xf numFmtId="0" fontId="102" fillId="0" borderId="0" xfId="0" applyFont="1" applyBorder="1" applyAlignment="1" applyProtection="1">
      <alignment/>
      <protection/>
    </xf>
    <xf numFmtId="0" fontId="103" fillId="0" borderId="0" xfId="0" applyFont="1" applyBorder="1" applyAlignment="1" applyProtection="1">
      <alignment/>
      <protection/>
    </xf>
    <xf numFmtId="0" fontId="104" fillId="0" borderId="10" xfId="0" applyFont="1" applyBorder="1" applyAlignment="1">
      <alignment/>
    </xf>
    <xf numFmtId="0" fontId="25" fillId="0" borderId="10" xfId="0" applyFont="1" applyBorder="1" applyAlignment="1">
      <alignment/>
    </xf>
    <xf numFmtId="0" fontId="25" fillId="0" borderId="10" xfId="0" applyFont="1" applyFill="1" applyBorder="1" applyAlignment="1">
      <alignment vertical="top" wrapText="1"/>
    </xf>
    <xf numFmtId="0" fontId="0" fillId="0" borderId="10" xfId="0" applyBorder="1" applyAlignment="1">
      <alignment/>
    </xf>
    <xf numFmtId="0" fontId="25" fillId="0" borderId="10" xfId="0" applyFont="1" applyFill="1" applyBorder="1" applyAlignment="1">
      <alignment/>
    </xf>
    <xf numFmtId="0" fontId="25" fillId="0" borderId="10" xfId="0" applyFont="1" applyFill="1" applyBorder="1" applyAlignment="1">
      <alignment/>
    </xf>
    <xf numFmtId="0" fontId="25" fillId="0" borderId="10" xfId="0" applyFont="1" applyFill="1" applyBorder="1" applyAlignment="1">
      <alignment vertical="top" wrapText="1"/>
    </xf>
    <xf numFmtId="2" fontId="84" fillId="0" borderId="10" xfId="0" applyNumberFormat="1" applyFont="1" applyBorder="1" applyAlignment="1" applyProtection="1">
      <alignment horizontal="center"/>
      <protection locked="0"/>
    </xf>
    <xf numFmtId="0" fontId="90" fillId="0" borderId="10" xfId="0" applyFont="1" applyBorder="1" applyAlignment="1" applyProtection="1">
      <alignment horizontal="left"/>
      <protection locked="0"/>
    </xf>
    <xf numFmtId="0" fontId="90" fillId="0" borderId="32" xfId="0" applyFont="1" applyBorder="1" applyAlignment="1" applyProtection="1">
      <alignment horizontal="left"/>
      <protection locked="0"/>
    </xf>
    <xf numFmtId="0" fontId="84" fillId="33" borderId="10" xfId="0" applyFont="1" applyFill="1" applyBorder="1" applyAlignment="1" applyProtection="1">
      <alignment horizontal="center"/>
      <protection locked="0"/>
    </xf>
    <xf numFmtId="0" fontId="84" fillId="33" borderId="27" xfId="0" applyFont="1" applyFill="1" applyBorder="1" applyAlignment="1" applyProtection="1">
      <alignment horizontal="center"/>
      <protection locked="0"/>
    </xf>
    <xf numFmtId="0" fontId="83" fillId="0" borderId="24" xfId="0" applyFont="1" applyBorder="1" applyAlignment="1">
      <alignment horizontal="left" vertical="center" wrapText="1"/>
    </xf>
    <xf numFmtId="0" fontId="83" fillId="0" borderId="24" xfId="0" applyFont="1" applyBorder="1" applyAlignment="1">
      <alignment horizontal="left" vertical="center"/>
    </xf>
    <xf numFmtId="0" fontId="85" fillId="0" borderId="0" xfId="0" applyFont="1" applyBorder="1" applyAlignment="1">
      <alignment horizontal="left" vertical="center"/>
    </xf>
    <xf numFmtId="0" fontId="84" fillId="0" borderId="0" xfId="0" applyFont="1" applyAlignment="1">
      <alignment horizontal="left" vertical="center" wrapText="1"/>
    </xf>
    <xf numFmtId="0" fontId="84" fillId="0" borderId="0" xfId="0" applyFont="1" applyAlignment="1">
      <alignment horizontal="left" vertical="center"/>
    </xf>
    <xf numFmtId="0" fontId="82" fillId="0" borderId="0" xfId="0" applyFont="1" applyAlignment="1">
      <alignment horizontal="left" wrapText="1"/>
    </xf>
    <xf numFmtId="0" fontId="82" fillId="0" borderId="24" xfId="0" applyFont="1" applyBorder="1" applyAlignment="1" applyProtection="1">
      <alignment horizontal="left"/>
      <protection locked="0"/>
    </xf>
    <xf numFmtId="0" fontId="82" fillId="0" borderId="24" xfId="0" applyFont="1" applyBorder="1" applyAlignment="1" applyProtection="1" quotePrefix="1">
      <alignment horizontal="left"/>
      <protection locked="0"/>
    </xf>
    <xf numFmtId="0" fontId="83" fillId="0" borderId="0" xfId="0" applyFont="1" applyBorder="1" applyAlignment="1">
      <alignment horizontal="center" vertical="center" wrapText="1"/>
    </xf>
    <xf numFmtId="0" fontId="83" fillId="0" borderId="0" xfId="0" applyFont="1" applyBorder="1" applyAlignment="1">
      <alignment horizontal="center" vertical="center"/>
    </xf>
    <xf numFmtId="0" fontId="83" fillId="0" borderId="0" xfId="0" applyFont="1" applyAlignment="1">
      <alignment horizontal="center"/>
    </xf>
    <xf numFmtId="0" fontId="83" fillId="0" borderId="0" xfId="0" applyFont="1" applyFill="1" applyBorder="1" applyAlignment="1" applyProtection="1">
      <alignment horizontal="center"/>
      <protection/>
    </xf>
    <xf numFmtId="0" fontId="84" fillId="0" borderId="10" xfId="0" applyFont="1" applyBorder="1" applyAlignment="1" applyProtection="1">
      <alignment horizontal="left" vertical="center" wrapText="1"/>
      <protection/>
    </xf>
    <xf numFmtId="0" fontId="86" fillId="0" borderId="28" xfId="0" applyFont="1" applyBorder="1" applyAlignment="1" applyProtection="1">
      <alignment horizontal="left" vertical="center" wrapText="1"/>
      <protection/>
    </xf>
    <xf numFmtId="0" fontId="86" fillId="0" borderId="29" xfId="0" applyFont="1" applyBorder="1" applyAlignment="1" applyProtection="1">
      <alignment horizontal="left" vertical="center" wrapText="1"/>
      <protection/>
    </xf>
    <xf numFmtId="0" fontId="86" fillId="0" borderId="30" xfId="0" applyFont="1" applyBorder="1" applyAlignment="1" applyProtection="1">
      <alignment horizontal="left" vertical="center" wrapText="1"/>
      <protection/>
    </xf>
    <xf numFmtId="0" fontId="85" fillId="0" borderId="28" xfId="0" applyFont="1" applyBorder="1" applyAlignment="1" applyProtection="1">
      <alignment horizontal="left" vertical="center"/>
      <protection/>
    </xf>
    <xf numFmtId="0" fontId="85" fillId="0" borderId="29" xfId="0" applyFont="1" applyBorder="1" applyAlignment="1" applyProtection="1">
      <alignment horizontal="left" vertical="center"/>
      <protection/>
    </xf>
    <xf numFmtId="0" fontId="85" fillId="0" borderId="30" xfId="0" applyFont="1" applyBorder="1" applyAlignment="1" applyProtection="1">
      <alignment horizontal="left" vertical="center"/>
      <protection/>
    </xf>
    <xf numFmtId="0" fontId="85" fillId="34" borderId="10" xfId="0" applyFont="1" applyFill="1" applyBorder="1" applyAlignment="1" applyProtection="1">
      <alignment horizontal="left"/>
      <protection/>
    </xf>
    <xf numFmtId="0" fontId="85" fillId="0" borderId="10" xfId="0" applyFont="1" applyBorder="1" applyAlignment="1" applyProtection="1">
      <alignment horizontal="left" vertical="center"/>
      <protection/>
    </xf>
    <xf numFmtId="0" fontId="84" fillId="0" borderId="28" xfId="0" applyFont="1" applyBorder="1" applyAlignment="1" applyProtection="1">
      <alignment horizontal="left" vertical="center" wrapText="1"/>
      <protection/>
    </xf>
    <xf numFmtId="0" fontId="84" fillId="0" borderId="29" xfId="0" applyFont="1" applyBorder="1" applyAlignment="1" applyProtection="1">
      <alignment horizontal="left" vertical="center" wrapText="1"/>
      <protection/>
    </xf>
    <xf numFmtId="0" fontId="84" fillId="0" borderId="30" xfId="0" applyFont="1" applyBorder="1" applyAlignment="1" applyProtection="1">
      <alignment horizontal="left" vertical="center" wrapText="1"/>
      <protection/>
    </xf>
    <xf numFmtId="0" fontId="84" fillId="0" borderId="24" xfId="0" applyFont="1" applyBorder="1" applyAlignment="1" applyProtection="1">
      <alignment horizontal="left"/>
      <protection locked="0"/>
    </xf>
    <xf numFmtId="0" fontId="86" fillId="0" borderId="28" xfId="0" applyFont="1" applyFill="1" applyBorder="1" applyAlignment="1" applyProtection="1">
      <alignment horizontal="left" vertical="center"/>
      <protection/>
    </xf>
    <xf numFmtId="0" fontId="86" fillId="0" borderId="29" xfId="0" applyFont="1" applyFill="1" applyBorder="1" applyAlignment="1" applyProtection="1">
      <alignment horizontal="left" vertical="center"/>
      <protection/>
    </xf>
    <xf numFmtId="0" fontId="86" fillId="0" borderId="30" xfId="0" applyFont="1" applyFill="1" applyBorder="1" applyAlignment="1" applyProtection="1">
      <alignment horizontal="left" vertical="center"/>
      <protection/>
    </xf>
    <xf numFmtId="0" fontId="86" fillId="0" borderId="0" xfId="0" applyFont="1" applyAlignment="1" applyProtection="1">
      <alignment horizontal="left" wrapText="1"/>
      <protection/>
    </xf>
    <xf numFmtId="0" fontId="85" fillId="34" borderId="10" xfId="0" applyFont="1" applyFill="1" applyBorder="1" applyAlignment="1" applyProtection="1">
      <alignment horizontal="left" wrapText="1"/>
      <protection/>
    </xf>
    <xf numFmtId="0" fontId="85" fillId="0" borderId="0" xfId="0" applyFont="1" applyBorder="1" applyAlignment="1" applyProtection="1">
      <alignment horizontal="left"/>
      <protection/>
    </xf>
    <xf numFmtId="0" fontId="80" fillId="0" borderId="0" xfId="0" applyFont="1" applyBorder="1" applyAlignment="1" applyProtection="1">
      <alignment horizontal="left"/>
      <protection/>
    </xf>
    <xf numFmtId="0" fontId="86" fillId="0" borderId="39" xfId="0" applyFont="1" applyBorder="1" applyAlignment="1" applyProtection="1">
      <alignment horizontal="right"/>
      <protection/>
    </xf>
    <xf numFmtId="0" fontId="86" fillId="0" borderId="24" xfId="0" applyFont="1" applyBorder="1" applyAlignment="1" applyProtection="1">
      <alignment horizontal="right"/>
      <protection/>
    </xf>
    <xf numFmtId="0" fontId="86" fillId="0" borderId="40" xfId="0" applyFont="1" applyBorder="1" applyAlignment="1" applyProtection="1">
      <alignment horizontal="right"/>
      <protection/>
    </xf>
    <xf numFmtId="0" fontId="84" fillId="0" borderId="10" xfId="0" applyFont="1" applyBorder="1" applyAlignment="1" applyProtection="1">
      <alignment horizontal="left"/>
      <protection locked="0"/>
    </xf>
    <xf numFmtId="2" fontId="84" fillId="0" borderId="10" xfId="0" applyNumberFormat="1" applyFont="1" applyBorder="1" applyAlignment="1" applyProtection="1">
      <alignment horizontal="center"/>
      <protection/>
    </xf>
    <xf numFmtId="0" fontId="84" fillId="0" borderId="28" xfId="0" applyFont="1" applyBorder="1" applyAlignment="1" applyProtection="1">
      <alignment horizontal="left" vertical="top" wrapText="1"/>
      <protection locked="0"/>
    </xf>
    <xf numFmtId="0" fontId="84" fillId="0" borderId="29" xfId="0" applyFont="1" applyBorder="1" applyAlignment="1" applyProtection="1">
      <alignment horizontal="left" vertical="top" wrapText="1"/>
      <protection locked="0"/>
    </xf>
    <xf numFmtId="0" fontId="84" fillId="0" borderId="30" xfId="0" applyFont="1" applyBorder="1" applyAlignment="1" applyProtection="1">
      <alignment horizontal="left" vertical="top" wrapText="1"/>
      <protection locked="0"/>
    </xf>
    <xf numFmtId="2" fontId="84" fillId="0" borderId="10" xfId="0" applyNumberFormat="1" applyFont="1" applyBorder="1" applyAlignment="1" applyProtection="1">
      <alignment horizontal="center"/>
      <protection locked="0"/>
    </xf>
    <xf numFmtId="0" fontId="84" fillId="0" borderId="41" xfId="0" applyFont="1" applyBorder="1" applyAlignment="1" applyProtection="1">
      <alignment horizontal="left" vertical="top" wrapText="1"/>
      <protection locked="0"/>
    </xf>
    <xf numFmtId="0" fontId="84" fillId="0" borderId="38" xfId="0" applyFont="1" applyBorder="1" applyAlignment="1" applyProtection="1">
      <alignment horizontal="left" vertical="top" wrapText="1"/>
      <protection locked="0"/>
    </xf>
    <xf numFmtId="0" fontId="84" fillId="0" borderId="42" xfId="0" applyFont="1" applyBorder="1" applyAlignment="1" applyProtection="1">
      <alignment horizontal="left" vertical="top" wrapText="1"/>
      <protection locked="0"/>
    </xf>
    <xf numFmtId="0" fontId="90" fillId="0" borderId="38" xfId="0" applyFont="1" applyBorder="1" applyAlignment="1" applyProtection="1">
      <alignment horizontal="left" vertical="center" wrapText="1"/>
      <protection/>
    </xf>
    <xf numFmtId="0" fontId="85" fillId="0" borderId="10" xfId="0" applyFont="1" applyBorder="1" applyAlignment="1" applyProtection="1">
      <alignment horizontal="left" vertical="center" wrapText="1"/>
      <protection/>
    </xf>
    <xf numFmtId="0" fontId="84" fillId="0" borderId="24" xfId="0" applyFont="1" applyFill="1" applyBorder="1" applyAlignment="1" applyProtection="1">
      <alignment horizontal="left"/>
      <protection/>
    </xf>
    <xf numFmtId="0" fontId="85" fillId="0" borderId="10" xfId="0" applyFont="1" applyBorder="1" applyAlignment="1" applyProtection="1">
      <alignment horizontal="center"/>
      <protection/>
    </xf>
    <xf numFmtId="2" fontId="84" fillId="0" borderId="10" xfId="0" applyNumberFormat="1" applyFont="1" applyBorder="1" applyAlignment="1" applyProtection="1">
      <alignment horizontal="center" wrapText="1"/>
      <protection locked="0"/>
    </xf>
    <xf numFmtId="2" fontId="0" fillId="0" borderId="10" xfId="0" applyNumberFormat="1" applyBorder="1" applyAlignment="1" applyProtection="1">
      <alignment horizontal="center" wrapText="1"/>
      <protection locked="0"/>
    </xf>
    <xf numFmtId="2" fontId="84" fillId="0" borderId="28" xfId="0" applyNumberFormat="1" applyFont="1" applyBorder="1" applyAlignment="1" applyProtection="1">
      <alignment horizontal="center"/>
      <protection locked="0"/>
    </xf>
    <xf numFmtId="2" fontId="84" fillId="0" borderId="30" xfId="0" applyNumberFormat="1" applyFont="1" applyBorder="1" applyAlignment="1" applyProtection="1">
      <alignment horizontal="center"/>
      <protection locked="0"/>
    </xf>
    <xf numFmtId="10" fontId="84" fillId="0" borderId="28" xfId="59" applyNumberFormat="1" applyFont="1" applyBorder="1" applyAlignment="1" applyProtection="1">
      <alignment horizontal="center"/>
      <protection/>
    </xf>
    <xf numFmtId="10" fontId="84" fillId="0" borderId="30" xfId="59" applyNumberFormat="1" applyFont="1" applyBorder="1" applyAlignment="1" applyProtection="1">
      <alignment horizontal="center"/>
      <protection/>
    </xf>
    <xf numFmtId="0" fontId="84" fillId="0" borderId="28" xfId="0" applyFont="1" applyBorder="1" applyAlignment="1" applyProtection="1">
      <alignment/>
      <protection/>
    </xf>
    <xf numFmtId="0" fontId="84" fillId="0" borderId="29" xfId="0" applyFont="1" applyBorder="1" applyAlignment="1" applyProtection="1">
      <alignment/>
      <protection/>
    </xf>
    <xf numFmtId="0" fontId="84" fillId="0" borderId="30" xfId="0" applyFont="1" applyBorder="1" applyAlignment="1" applyProtection="1">
      <alignment/>
      <protection/>
    </xf>
    <xf numFmtId="10" fontId="84" fillId="0" borderId="10" xfId="0" applyNumberFormat="1" applyFont="1" applyFill="1" applyBorder="1" applyAlignment="1" applyProtection="1">
      <alignment horizontal="center"/>
      <protection/>
    </xf>
    <xf numFmtId="0" fontId="84" fillId="0" borderId="10" xfId="0" applyFont="1" applyBorder="1" applyAlignment="1" applyProtection="1">
      <alignment horizontal="left" wrapText="1"/>
      <protection/>
    </xf>
    <xf numFmtId="0" fontId="84" fillId="0" borderId="28" xfId="0" applyFont="1" applyBorder="1" applyAlignment="1" applyProtection="1">
      <alignment horizontal="left" wrapText="1"/>
      <protection/>
    </xf>
    <xf numFmtId="0" fontId="84" fillId="0" borderId="29" xfId="0" applyFont="1" applyBorder="1" applyAlignment="1" applyProtection="1">
      <alignment horizontal="left" wrapText="1"/>
      <protection/>
    </xf>
    <xf numFmtId="0" fontId="84" fillId="0" borderId="30" xfId="0" applyFont="1" applyBorder="1" applyAlignment="1" applyProtection="1">
      <alignment horizontal="left" wrapText="1"/>
      <protection/>
    </xf>
    <xf numFmtId="0" fontId="84" fillId="0" borderId="28" xfId="0" applyFont="1" applyBorder="1" applyAlignment="1" applyProtection="1">
      <alignment horizontal="left"/>
      <protection/>
    </xf>
    <xf numFmtId="0" fontId="84" fillId="0" borderId="29" xfId="0" applyFont="1" applyBorder="1" applyAlignment="1" applyProtection="1">
      <alignment horizontal="left"/>
      <protection/>
    </xf>
    <xf numFmtId="0" fontId="84" fillId="0" borderId="30" xfId="0" applyFont="1" applyBorder="1" applyAlignment="1" applyProtection="1">
      <alignment horizontal="left"/>
      <protection/>
    </xf>
    <xf numFmtId="0" fontId="86" fillId="0" borderId="10" xfId="0" applyFont="1" applyBorder="1" applyAlignment="1" applyProtection="1">
      <alignment horizontal="left"/>
      <protection/>
    </xf>
    <xf numFmtId="0" fontId="84" fillId="0" borderId="41" xfId="0" applyFont="1" applyBorder="1" applyAlignment="1" applyProtection="1">
      <alignment vertical="top"/>
      <protection locked="0"/>
    </xf>
    <xf numFmtId="0" fontId="84" fillId="0" borderId="38" xfId="0" applyFont="1" applyBorder="1" applyAlignment="1" applyProtection="1">
      <alignment vertical="top"/>
      <protection locked="0"/>
    </xf>
    <xf numFmtId="0" fontId="84" fillId="0" borderId="42" xfId="0" applyFont="1" applyBorder="1" applyAlignment="1" applyProtection="1">
      <alignment vertical="top"/>
      <protection locked="0"/>
    </xf>
    <xf numFmtId="0" fontId="84" fillId="0" borderId="28" xfId="0" applyFont="1" applyBorder="1" applyAlignment="1" applyProtection="1">
      <alignment wrapText="1"/>
      <protection/>
    </xf>
    <xf numFmtId="0" fontId="84" fillId="0" borderId="29" xfId="0" applyFont="1" applyBorder="1" applyAlignment="1" applyProtection="1">
      <alignment wrapText="1"/>
      <protection/>
    </xf>
    <xf numFmtId="0" fontId="84" fillId="0" borderId="30" xfId="0" applyFont="1" applyBorder="1" applyAlignment="1" applyProtection="1">
      <alignment wrapText="1"/>
      <protection/>
    </xf>
    <xf numFmtId="0" fontId="85" fillId="0" borderId="11" xfId="0" applyFont="1" applyBorder="1" applyAlignment="1" applyProtection="1">
      <alignment horizontal="center" vertical="center" wrapText="1"/>
      <protection/>
    </xf>
    <xf numFmtId="0" fontId="85" fillId="0" borderId="27" xfId="0" applyFont="1" applyBorder="1" applyAlignment="1" applyProtection="1">
      <alignment horizontal="center" vertical="center" wrapText="1"/>
      <protection/>
    </xf>
    <xf numFmtId="0" fontId="85" fillId="0" borderId="28" xfId="0" applyFont="1" applyBorder="1" applyAlignment="1" applyProtection="1">
      <alignment horizontal="center"/>
      <protection/>
    </xf>
    <xf numFmtId="0" fontId="85" fillId="0" borderId="29" xfId="0" applyFont="1" applyBorder="1" applyAlignment="1" applyProtection="1">
      <alignment horizontal="center"/>
      <protection/>
    </xf>
    <xf numFmtId="0" fontId="85" fillId="0" borderId="30" xfId="0" applyFont="1" applyBorder="1" applyAlignment="1" applyProtection="1">
      <alignment horizontal="center"/>
      <protection/>
    </xf>
    <xf numFmtId="10" fontId="84" fillId="0" borderId="10" xfId="0" applyNumberFormat="1" applyFont="1" applyBorder="1" applyAlignment="1" applyProtection="1">
      <alignment horizontal="center"/>
      <protection/>
    </xf>
    <xf numFmtId="0" fontId="84" fillId="0" borderId="24" xfId="0" applyFont="1" applyBorder="1" applyAlignment="1" applyProtection="1">
      <alignment horizontal="left"/>
      <protection/>
    </xf>
    <xf numFmtId="0" fontId="85" fillId="0" borderId="28" xfId="0" applyFont="1" applyBorder="1" applyAlignment="1" applyProtection="1">
      <alignment horizontal="left"/>
      <protection/>
    </xf>
    <xf numFmtId="0" fontId="85" fillId="0" borderId="29" xfId="0" applyFont="1" applyBorder="1" applyAlignment="1" applyProtection="1">
      <alignment horizontal="left"/>
      <protection/>
    </xf>
    <xf numFmtId="0" fontId="85" fillId="0" borderId="30" xfId="0" applyFont="1" applyBorder="1" applyAlignment="1" applyProtection="1">
      <alignment horizontal="left"/>
      <protection/>
    </xf>
    <xf numFmtId="0" fontId="84" fillId="0" borderId="10" xfId="0" applyFont="1" applyBorder="1" applyAlignment="1" applyProtection="1">
      <alignment horizontal="left"/>
      <protection/>
    </xf>
    <xf numFmtId="0" fontId="85" fillId="0" borderId="10" xfId="0" applyNumberFormat="1" applyFont="1" applyBorder="1" applyAlignment="1" applyProtection="1">
      <alignment horizontal="center" wrapText="1"/>
      <protection/>
    </xf>
    <xf numFmtId="0" fontId="0" fillId="0" borderId="10" xfId="0" applyBorder="1" applyAlignment="1" applyProtection="1">
      <alignment wrapText="1"/>
      <protection/>
    </xf>
    <xf numFmtId="0" fontId="84" fillId="0" borderId="10" xfId="0" applyFont="1" applyBorder="1" applyAlignment="1" applyProtection="1">
      <alignment wrapText="1"/>
      <protection locked="0"/>
    </xf>
    <xf numFmtId="0" fontId="0" fillId="0" borderId="10" xfId="0" applyBorder="1" applyAlignment="1" applyProtection="1">
      <alignment wrapText="1"/>
      <protection locked="0"/>
    </xf>
    <xf numFmtId="0" fontId="90" fillId="0" borderId="0" xfId="0" applyFont="1" applyAlignment="1" applyProtection="1">
      <alignment horizontal="left" vertical="center" wrapText="1"/>
      <protection/>
    </xf>
    <xf numFmtId="0" fontId="85" fillId="0" borderId="10" xfId="0" applyFont="1" applyBorder="1" applyAlignment="1" applyProtection="1">
      <alignment horizontal="center" vertical="center"/>
      <protection/>
    </xf>
    <xf numFmtId="0" fontId="84" fillId="0" borderId="10" xfId="0" applyFont="1" applyBorder="1" applyAlignment="1" applyProtection="1">
      <alignment wrapText="1"/>
      <protection/>
    </xf>
    <xf numFmtId="0" fontId="90" fillId="0" borderId="0" xfId="0" applyFont="1" applyAlignment="1" applyProtection="1">
      <alignment horizontal="left" wrapText="1"/>
      <protection/>
    </xf>
    <xf numFmtId="0" fontId="92" fillId="0" borderId="0" xfId="0" applyFont="1" applyBorder="1" applyAlignment="1" applyProtection="1">
      <alignment wrapText="1"/>
      <protection/>
    </xf>
    <xf numFmtId="0" fontId="0" fillId="0" borderId="0" xfId="0" applyAlignment="1" applyProtection="1">
      <alignment wrapText="1"/>
      <protection/>
    </xf>
    <xf numFmtId="0" fontId="83"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90" fillId="0" borderId="28" xfId="0" applyFont="1" applyBorder="1" applyAlignment="1" applyProtection="1">
      <alignment horizontal="left" vertical="top" wrapText="1"/>
      <protection locked="0"/>
    </xf>
    <xf numFmtId="0" fontId="90" fillId="0" borderId="29" xfId="0" applyFont="1" applyBorder="1" applyAlignment="1" applyProtection="1">
      <alignment horizontal="left" vertical="top" wrapText="1"/>
      <protection locked="0"/>
    </xf>
    <xf numFmtId="0" fontId="90" fillId="0" borderId="30" xfId="0" applyFont="1" applyBorder="1" applyAlignment="1" applyProtection="1">
      <alignment horizontal="left" vertical="top" wrapText="1"/>
      <protection locked="0"/>
    </xf>
    <xf numFmtId="0" fontId="105" fillId="0" borderId="0" xfId="0" applyFont="1" applyAlignment="1" applyProtection="1">
      <alignment horizontal="left" vertical="center" wrapText="1"/>
      <protection/>
    </xf>
    <xf numFmtId="0" fontId="83" fillId="0" borderId="28" xfId="0" applyFont="1" applyBorder="1" applyAlignment="1" applyProtection="1">
      <alignment horizontal="center" vertical="center"/>
      <protection/>
    </xf>
    <xf numFmtId="0" fontId="83" fillId="0" borderId="29" xfId="0" applyFont="1" applyBorder="1" applyAlignment="1" applyProtection="1">
      <alignment horizontal="center" vertical="center"/>
      <protection/>
    </xf>
    <xf numFmtId="0" fontId="83" fillId="0" borderId="30" xfId="0" applyFont="1" applyBorder="1" applyAlignment="1" applyProtection="1">
      <alignment horizontal="center" vertical="center"/>
      <protection/>
    </xf>
    <xf numFmtId="0" fontId="83" fillId="0" borderId="10" xfId="0" applyFont="1" applyBorder="1" applyAlignment="1" applyProtection="1">
      <alignment horizontal="left" vertical="center" wrapText="1"/>
      <protection/>
    </xf>
    <xf numFmtId="0" fontId="85" fillId="0" borderId="11" xfId="0" applyFont="1" applyBorder="1" applyAlignment="1" applyProtection="1">
      <alignment horizontal="left" vertical="center" wrapText="1"/>
      <protection/>
    </xf>
    <xf numFmtId="0" fontId="84" fillId="0" borderId="27" xfId="0" applyFont="1" applyBorder="1" applyAlignment="1" applyProtection="1">
      <alignment horizontal="left" vertical="center" wrapText="1"/>
      <protection/>
    </xf>
    <xf numFmtId="0" fontId="86" fillId="0" borderId="0" xfId="0" applyFont="1" applyAlignment="1" applyProtection="1">
      <alignment horizontal="left" vertical="center" wrapText="1"/>
      <protection/>
    </xf>
    <xf numFmtId="0" fontId="85" fillId="0" borderId="41" xfId="0" applyFont="1" applyBorder="1" applyAlignment="1" applyProtection="1">
      <alignment horizontal="center" vertical="center" wrapText="1"/>
      <protection/>
    </xf>
    <xf numFmtId="0" fontId="85" fillId="0" borderId="38" xfId="0" applyFont="1" applyBorder="1" applyAlignment="1" applyProtection="1">
      <alignment horizontal="center" vertical="center" wrapText="1"/>
      <protection/>
    </xf>
    <xf numFmtId="0" fontId="85" fillId="0" borderId="42" xfId="0" applyFont="1" applyBorder="1" applyAlignment="1" applyProtection="1">
      <alignment horizontal="center" vertical="center" wrapText="1"/>
      <protection/>
    </xf>
    <xf numFmtId="0" fontId="85" fillId="0" borderId="39" xfId="0" applyFont="1" applyBorder="1" applyAlignment="1" applyProtection="1">
      <alignment horizontal="center" vertical="center" wrapText="1"/>
      <protection/>
    </xf>
    <xf numFmtId="0" fontId="85" fillId="0" borderId="24" xfId="0" applyFont="1" applyBorder="1" applyAlignment="1" applyProtection="1">
      <alignment horizontal="center" vertical="center" wrapText="1"/>
      <protection/>
    </xf>
    <xf numFmtId="0" fontId="85" fillId="0" borderId="40" xfId="0" applyFont="1" applyBorder="1" applyAlignment="1" applyProtection="1">
      <alignment horizontal="center" vertical="center" wrapText="1"/>
      <protection/>
    </xf>
    <xf numFmtId="0" fontId="84" fillId="0" borderId="24" xfId="0" applyFont="1" applyBorder="1" applyAlignment="1">
      <alignment horizontal="left"/>
    </xf>
    <xf numFmtId="0" fontId="84" fillId="0" borderId="17" xfId="0" applyFont="1" applyBorder="1" applyAlignment="1">
      <alignment horizontal="left" indent="2"/>
    </xf>
    <xf numFmtId="0" fontId="84" fillId="0" borderId="0" xfId="0" applyFont="1" applyBorder="1" applyAlignment="1">
      <alignment horizontal="left" indent="2"/>
    </xf>
    <xf numFmtId="0" fontId="84" fillId="0" borderId="18" xfId="0" applyFont="1" applyBorder="1" applyAlignment="1">
      <alignment horizontal="left" indent="2"/>
    </xf>
    <xf numFmtId="0" fontId="84" fillId="0" borderId="23" xfId="0" applyFont="1" applyBorder="1" applyAlignment="1">
      <alignment/>
    </xf>
    <xf numFmtId="0" fontId="84" fillId="0" borderId="10" xfId="0" applyFont="1" applyBorder="1" applyAlignment="1">
      <alignment/>
    </xf>
    <xf numFmtId="0" fontId="85" fillId="0" borderId="23" xfId="0" applyFont="1" applyBorder="1" applyAlignment="1">
      <alignment/>
    </xf>
    <xf numFmtId="0" fontId="85" fillId="0" borderId="10" xfId="0" applyFont="1" applyBorder="1" applyAlignment="1">
      <alignment/>
    </xf>
    <xf numFmtId="0" fontId="86" fillId="0" borderId="0" xfId="0" applyFont="1" applyBorder="1" applyAlignment="1">
      <alignment horizontal="right"/>
    </xf>
    <xf numFmtId="0" fontId="84" fillId="0" borderId="17" xfId="0" applyFont="1" applyBorder="1" applyAlignment="1">
      <alignment horizontal="center"/>
    </xf>
    <xf numFmtId="0" fontId="84" fillId="0" borderId="0" xfId="0" applyFont="1" applyBorder="1" applyAlignment="1">
      <alignment horizontal="center"/>
    </xf>
    <xf numFmtId="0" fontId="84" fillId="0" borderId="43" xfId="0" applyFont="1" applyBorder="1" applyAlignment="1">
      <alignment/>
    </xf>
    <xf numFmtId="0" fontId="0" fillId="0" borderId="44" xfId="0" applyBorder="1" applyAlignment="1">
      <alignment/>
    </xf>
    <xf numFmtId="0" fontId="84" fillId="0" borderId="45" xfId="0" applyFont="1" applyBorder="1" applyAlignment="1">
      <alignment/>
    </xf>
    <xf numFmtId="0" fontId="84" fillId="0" borderId="30" xfId="0" applyFont="1" applyBorder="1" applyAlignment="1">
      <alignment/>
    </xf>
    <xf numFmtId="0" fontId="84" fillId="0" borderId="22" xfId="0" applyFont="1" applyBorder="1" applyAlignment="1">
      <alignment/>
    </xf>
    <xf numFmtId="0" fontId="84" fillId="0" borderId="15" xfId="0" applyFont="1" applyBorder="1" applyAlignment="1">
      <alignment/>
    </xf>
    <xf numFmtId="0" fontId="84" fillId="0" borderId="45" xfId="0" applyFont="1" applyBorder="1" applyAlignment="1">
      <alignment horizontal="left"/>
    </xf>
    <xf numFmtId="0" fontId="84" fillId="0" borderId="30" xfId="0" applyFont="1" applyBorder="1" applyAlignment="1">
      <alignment horizontal="left"/>
    </xf>
    <xf numFmtId="0" fontId="84" fillId="0" borderId="10" xfId="0" applyFont="1" applyBorder="1" applyAlignment="1">
      <alignment horizontal="left"/>
    </xf>
    <xf numFmtId="0" fontId="84" fillId="0" borderId="11" xfId="0" applyFont="1" applyBorder="1" applyAlignment="1">
      <alignment/>
    </xf>
    <xf numFmtId="0" fontId="103" fillId="0" borderId="31" xfId="0" applyFont="1" applyBorder="1" applyAlignment="1">
      <alignment horizontal="left" vertical="center" wrapText="1"/>
    </xf>
    <xf numFmtId="0" fontId="103" fillId="0" borderId="0" xfId="0" applyFont="1" applyBorder="1" applyAlignment="1">
      <alignment horizontal="left" vertical="center" wrapText="1"/>
    </xf>
    <xf numFmtId="0" fontId="103" fillId="0" borderId="18" xfId="0" applyFont="1" applyBorder="1" applyAlignment="1">
      <alignment horizontal="left" vertical="center" wrapText="1"/>
    </xf>
    <xf numFmtId="0" fontId="106" fillId="0" borderId="31" xfId="0" applyFont="1" applyBorder="1" applyAlignment="1">
      <alignment horizontal="left"/>
    </xf>
    <xf numFmtId="0" fontId="106" fillId="0" borderId="0" xfId="0" applyFont="1" applyBorder="1" applyAlignment="1">
      <alignment horizontal="left"/>
    </xf>
    <xf numFmtId="0" fontId="106" fillId="0" borderId="18" xfId="0" applyFont="1" applyBorder="1" applyAlignment="1">
      <alignment horizontal="left"/>
    </xf>
    <xf numFmtId="0" fontId="103" fillId="0" borderId="31" xfId="0" applyFont="1" applyBorder="1" applyAlignment="1">
      <alignment horizontal="left" wrapText="1"/>
    </xf>
    <xf numFmtId="0" fontId="103" fillId="0" borderId="0" xfId="0" applyFont="1" applyBorder="1" applyAlignment="1">
      <alignment horizontal="left" wrapText="1"/>
    </xf>
    <xf numFmtId="0" fontId="103" fillId="0" borderId="18" xfId="0" applyFont="1" applyBorder="1" applyAlignment="1">
      <alignment horizontal="left" wrapText="1"/>
    </xf>
    <xf numFmtId="0" fontId="84" fillId="0" borderId="17" xfId="0" applyFont="1" applyBorder="1" applyAlignment="1">
      <alignment horizontal="left" wrapText="1"/>
    </xf>
    <xf numFmtId="0" fontId="84" fillId="0" borderId="0" xfId="0" applyFont="1" applyBorder="1" applyAlignment="1">
      <alignment horizontal="left" wrapText="1"/>
    </xf>
    <xf numFmtId="0" fontId="84" fillId="0" borderId="18" xfId="0" applyFont="1" applyBorder="1" applyAlignment="1">
      <alignment horizontal="left" wrapText="1"/>
    </xf>
    <xf numFmtId="0" fontId="84" fillId="0" borderId="17" xfId="0" applyFont="1" applyBorder="1" applyAlignment="1">
      <alignment horizontal="left" wrapText="1" indent="2"/>
    </xf>
    <xf numFmtId="0" fontId="84" fillId="0" borderId="0" xfId="0" applyFont="1" applyBorder="1" applyAlignment="1">
      <alignment horizontal="left" wrapText="1" indent="2"/>
    </xf>
    <xf numFmtId="0" fontId="84" fillId="0" borderId="18" xfId="0" applyFont="1" applyBorder="1" applyAlignment="1">
      <alignment horizontal="left" wrapText="1" indent="2"/>
    </xf>
    <xf numFmtId="0" fontId="84" fillId="0" borderId="17" xfId="0" applyFont="1" applyBorder="1" applyAlignment="1">
      <alignment horizontal="left"/>
    </xf>
    <xf numFmtId="0" fontId="84" fillId="0" borderId="0" xfId="0" applyFont="1" applyBorder="1" applyAlignment="1">
      <alignment horizontal="left"/>
    </xf>
    <xf numFmtId="0" fontId="84" fillId="0" borderId="18" xfId="0" applyFont="1" applyBorder="1" applyAlignment="1">
      <alignment horizontal="left"/>
    </xf>
    <xf numFmtId="0" fontId="86" fillId="0" borderId="23" xfId="0" applyFont="1" applyBorder="1" applyAlignment="1">
      <alignment horizontal="left"/>
    </xf>
    <xf numFmtId="0" fontId="86" fillId="0" borderId="10" xfId="0" applyFont="1" applyBorder="1" applyAlignment="1">
      <alignment horizontal="left"/>
    </xf>
    <xf numFmtId="0" fontId="86" fillId="0" borderId="32" xfId="0" applyFont="1" applyBorder="1" applyAlignment="1">
      <alignment horizontal="left"/>
    </xf>
    <xf numFmtId="0" fontId="90" fillId="0" borderId="10" xfId="0" applyFont="1" applyBorder="1" applyAlignment="1" applyProtection="1">
      <alignment horizontal="left"/>
      <protection locked="0"/>
    </xf>
    <xf numFmtId="0" fontId="90" fillId="0" borderId="32" xfId="0" applyFont="1" applyBorder="1" applyAlignment="1" applyProtection="1">
      <alignment horizontal="left"/>
      <protection locked="0"/>
    </xf>
    <xf numFmtId="0" fontId="85" fillId="0" borderId="25" xfId="0" applyFont="1" applyBorder="1" applyAlignment="1">
      <alignment horizontal="center" wrapText="1"/>
    </xf>
    <xf numFmtId="0" fontId="85" fillId="0" borderId="10" xfId="0" applyFont="1" applyBorder="1" applyAlignment="1">
      <alignment horizontal="center" wrapText="1"/>
    </xf>
    <xf numFmtId="0" fontId="86" fillId="0" borderId="20" xfId="0" applyFont="1" applyBorder="1" applyAlignment="1">
      <alignment horizontal="left" vertical="center" wrapText="1"/>
    </xf>
    <xf numFmtId="0" fontId="85" fillId="0" borderId="25" xfId="0" applyFont="1" applyBorder="1" applyAlignment="1">
      <alignment horizontal="left" wrapText="1"/>
    </xf>
    <xf numFmtId="0" fontId="85" fillId="0" borderId="36" xfId="0" applyFont="1" applyBorder="1" applyAlignment="1">
      <alignment horizontal="left" wrapText="1"/>
    </xf>
    <xf numFmtId="0" fontId="85" fillId="0" borderId="10" xfId="0" applyFont="1" applyBorder="1" applyAlignment="1">
      <alignment horizontal="left" wrapText="1"/>
    </xf>
    <xf numFmtId="0" fontId="85" fillId="0" borderId="32" xfId="0" applyFont="1" applyBorder="1" applyAlignment="1">
      <alignment horizontal="left" wrapText="1"/>
    </xf>
    <xf numFmtId="0" fontId="85" fillId="0" borderId="46" xfId="0" applyFont="1" applyBorder="1" applyAlignment="1">
      <alignment horizontal="center"/>
    </xf>
    <xf numFmtId="0" fontId="85" fillId="0" borderId="23" xfId="0" applyFont="1" applyBorder="1" applyAlignment="1">
      <alignment horizontal="center"/>
    </xf>
    <xf numFmtId="0" fontId="84" fillId="0" borderId="25" xfId="0" applyFont="1" applyBorder="1" applyAlignment="1">
      <alignment horizontal="left"/>
    </xf>
    <xf numFmtId="0" fontId="84" fillId="0" borderId="36" xfId="0" applyFont="1" applyBorder="1" applyAlignment="1">
      <alignment horizontal="left"/>
    </xf>
    <xf numFmtId="0" fontId="84" fillId="0" borderId="32" xfId="0" applyFont="1" applyBorder="1" applyAlignment="1">
      <alignment horizontal="left"/>
    </xf>
    <xf numFmtId="0" fontId="84" fillId="0" borderId="47" xfId="0" applyFont="1" applyBorder="1" applyAlignment="1">
      <alignment horizontal="right" vertical="top"/>
    </xf>
    <xf numFmtId="0" fontId="84" fillId="0" borderId="38" xfId="0" applyFont="1" applyBorder="1" applyAlignment="1">
      <alignment horizontal="right" vertical="top"/>
    </xf>
    <xf numFmtId="0" fontId="84" fillId="0" borderId="42" xfId="0" applyFont="1" applyBorder="1" applyAlignment="1">
      <alignment horizontal="right" vertical="top"/>
    </xf>
    <xf numFmtId="0" fontId="84" fillId="0" borderId="17" xfId="0" applyFont="1" applyBorder="1" applyAlignment="1">
      <alignment horizontal="right" vertical="top"/>
    </xf>
    <xf numFmtId="0" fontId="84" fillId="0" borderId="0" xfId="0" applyFont="1" applyBorder="1" applyAlignment="1">
      <alignment horizontal="right" vertical="top"/>
    </xf>
    <xf numFmtId="0" fontId="84" fillId="0" borderId="48" xfId="0" applyFont="1" applyBorder="1" applyAlignment="1">
      <alignment horizontal="right" vertical="top"/>
    </xf>
    <xf numFmtId="0" fontId="84" fillId="0" borderId="46" xfId="0" applyFont="1" applyBorder="1" applyAlignment="1">
      <alignment horizontal="right" vertical="top"/>
    </xf>
    <xf numFmtId="0" fontId="84" fillId="0" borderId="25" xfId="0" applyFont="1" applyBorder="1" applyAlignment="1">
      <alignment horizontal="right" vertical="top"/>
    </xf>
    <xf numFmtId="0" fontId="84" fillId="0" borderId="23" xfId="0" applyFont="1" applyBorder="1" applyAlignment="1">
      <alignment horizontal="right" vertical="top"/>
    </xf>
    <xf numFmtId="0" fontId="84" fillId="0" borderId="10" xfId="0" applyFont="1" applyBorder="1" applyAlignment="1">
      <alignment horizontal="right" vertical="top"/>
    </xf>
    <xf numFmtId="0" fontId="84" fillId="0" borderId="49" xfId="0" applyFont="1" applyBorder="1" applyAlignment="1">
      <alignment horizontal="right" vertical="top"/>
    </xf>
    <xf numFmtId="0" fontId="84" fillId="0" borderId="26" xfId="0" applyFont="1" applyBorder="1" applyAlignment="1">
      <alignment horizontal="right" vertical="top"/>
    </xf>
    <xf numFmtId="0" fontId="84" fillId="0" borderId="26" xfId="0" applyFont="1" applyBorder="1" applyAlignment="1">
      <alignment horizontal="left"/>
    </xf>
    <xf numFmtId="0" fontId="84" fillId="0" borderId="37" xfId="0" applyFont="1" applyBorder="1" applyAlignment="1">
      <alignment horizontal="left"/>
    </xf>
    <xf numFmtId="0" fontId="84" fillId="0" borderId="11" xfId="0" applyFont="1" applyBorder="1" applyAlignment="1">
      <alignment horizontal="left"/>
    </xf>
    <xf numFmtId="0" fontId="84" fillId="0" borderId="50" xfId="0" applyFont="1" applyBorder="1" applyAlignment="1">
      <alignment horizontal="left"/>
    </xf>
    <xf numFmtId="0" fontId="84" fillId="0" borderId="10" xfId="0" applyFont="1" applyBorder="1" applyAlignment="1">
      <alignment vertical="top" wrapText="1"/>
    </xf>
    <xf numFmtId="0" fontId="84" fillId="0" borderId="28"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30" xfId="0" applyFont="1" applyBorder="1" applyAlignment="1">
      <alignment horizontal="center" vertical="center" wrapText="1"/>
    </xf>
    <xf numFmtId="0" fontId="93" fillId="0" borderId="0" xfId="0" applyFont="1" applyAlignment="1">
      <alignment horizontal="left" wrapText="1"/>
    </xf>
    <xf numFmtId="0" fontId="84" fillId="0" borderId="0" xfId="0" applyFont="1" applyAlignment="1">
      <alignment horizontal="left" vertical="top" wrapText="1"/>
    </xf>
    <xf numFmtId="0" fontId="107" fillId="0" borderId="0" xfId="0" applyFont="1" applyBorder="1" applyAlignment="1">
      <alignment horizontal="left" vertical="top" wrapText="1"/>
    </xf>
    <xf numFmtId="0" fontId="84" fillId="0" borderId="26" xfId="0" applyFont="1" applyBorder="1" applyAlignment="1">
      <alignment/>
    </xf>
    <xf numFmtId="0" fontId="0" fillId="0" borderId="26" xfId="0" applyBorder="1" applyAlignment="1">
      <alignment/>
    </xf>
    <xf numFmtId="0" fontId="0" fillId="0" borderId="37" xfId="0" applyBorder="1" applyAlignment="1">
      <alignment/>
    </xf>
    <xf numFmtId="0" fontId="84" fillId="0" borderId="19" xfId="0" applyFont="1" applyBorder="1" applyAlignment="1">
      <alignment horizontal="right" vertical="top"/>
    </xf>
    <xf numFmtId="0" fontId="84" fillId="0" borderId="20" xfId="0" applyFont="1" applyBorder="1" applyAlignment="1">
      <alignment horizontal="right" vertical="top"/>
    </xf>
    <xf numFmtId="0" fontId="84" fillId="0" borderId="51" xfId="0" applyFont="1" applyBorder="1" applyAlignment="1">
      <alignment horizontal="right" vertical="top"/>
    </xf>
    <xf numFmtId="0" fontId="84" fillId="0" borderId="25" xfId="0" applyFont="1" applyBorder="1" applyAlignment="1">
      <alignment/>
    </xf>
    <xf numFmtId="0" fontId="0" fillId="0" borderId="25" xfId="0" applyBorder="1" applyAlignment="1">
      <alignment/>
    </xf>
    <xf numFmtId="0" fontId="0" fillId="0" borderId="36" xfId="0" applyBorder="1" applyAlignment="1">
      <alignment/>
    </xf>
    <xf numFmtId="0" fontId="84" fillId="0" borderId="23" xfId="0" applyFont="1" applyBorder="1" applyAlignment="1">
      <alignment horizontal="left" indent="2"/>
    </xf>
    <xf numFmtId="0" fontId="84" fillId="0" borderId="10" xfId="0" applyFont="1" applyBorder="1" applyAlignment="1">
      <alignment horizontal="left" indent="2"/>
    </xf>
    <xf numFmtId="0" fontId="0" fillId="0" borderId="10" xfId="0" applyBorder="1" applyAlignment="1">
      <alignment/>
    </xf>
    <xf numFmtId="0" fontId="0" fillId="0" borderId="32" xfId="0" applyBorder="1" applyAlignment="1">
      <alignment/>
    </xf>
    <xf numFmtId="0" fontId="0" fillId="0" borderId="11" xfId="0" applyBorder="1" applyAlignment="1">
      <alignment/>
    </xf>
    <xf numFmtId="0" fontId="0" fillId="0" borderId="50" xfId="0" applyBorder="1" applyAlignment="1">
      <alignment/>
    </xf>
    <xf numFmtId="0" fontId="92" fillId="0" borderId="0" xfId="0" applyFont="1" applyBorder="1" applyAlignment="1">
      <alignment horizontal="left" vertical="top" wrapText="1"/>
    </xf>
    <xf numFmtId="0" fontId="90" fillId="0" borderId="27" xfId="0" applyFont="1" applyBorder="1" applyAlignment="1" applyProtection="1">
      <alignment horizontal="left"/>
      <protection locked="0"/>
    </xf>
    <xf numFmtId="0" fontId="90" fillId="0" borderId="52" xfId="0" applyFont="1" applyBorder="1" applyAlignment="1" applyProtection="1">
      <alignment horizontal="left"/>
      <protection locked="0"/>
    </xf>
    <xf numFmtId="0" fontId="84" fillId="0" borderId="53" xfId="0" applyFont="1" applyBorder="1" applyAlignment="1">
      <alignment horizontal="left" indent="2"/>
    </xf>
    <xf numFmtId="0" fontId="84" fillId="0" borderId="27" xfId="0" applyFont="1" applyBorder="1" applyAlignment="1">
      <alignment horizontal="left" indent="2"/>
    </xf>
    <xf numFmtId="0" fontId="85" fillId="0" borderId="26" xfId="0" applyFont="1" applyBorder="1" applyAlignment="1">
      <alignment horizontal="center"/>
    </xf>
    <xf numFmtId="0" fontId="85" fillId="0" borderId="28" xfId="0" applyFont="1" applyBorder="1" applyAlignment="1">
      <alignment horizontal="left"/>
    </xf>
    <xf numFmtId="0" fontId="85" fillId="0" borderId="30" xfId="0" applyFont="1" applyBorder="1" applyAlignment="1">
      <alignment horizontal="left"/>
    </xf>
    <xf numFmtId="0" fontId="84" fillId="0" borderId="10" xfId="0" applyFont="1" applyBorder="1" applyAlignment="1">
      <alignment wrapText="1"/>
    </xf>
    <xf numFmtId="0" fontId="84" fillId="0" borderId="10" xfId="0" applyFont="1" applyBorder="1" applyAlignment="1">
      <alignment horizontal="center" vertical="center" wrapText="1"/>
    </xf>
    <xf numFmtId="0" fontId="93" fillId="0" borderId="0" xfId="0" applyFont="1" applyBorder="1" applyAlignment="1">
      <alignment horizontal="left" wrapText="1"/>
    </xf>
    <xf numFmtId="0" fontId="86" fillId="0" borderId="0" xfId="0" applyFont="1" applyAlignment="1">
      <alignment wrapText="1"/>
    </xf>
    <xf numFmtId="0" fontId="85" fillId="0" borderId="26" xfId="0" applyFont="1" applyBorder="1" applyAlignment="1">
      <alignment horizontal="center" wrapText="1"/>
    </xf>
    <xf numFmtId="0" fontId="85" fillId="0" borderId="36" xfId="0" applyFont="1" applyBorder="1" applyAlignment="1">
      <alignment horizontal="center" wrapText="1"/>
    </xf>
    <xf numFmtId="0" fontId="85" fillId="0" borderId="37" xfId="0" applyFont="1" applyBorder="1" applyAlignment="1">
      <alignment horizontal="center" wrapText="1"/>
    </xf>
    <xf numFmtId="0" fontId="84" fillId="0" borderId="28" xfId="0" applyFont="1" applyBorder="1" applyAlignment="1">
      <alignment horizontal="left" wrapText="1"/>
    </xf>
    <xf numFmtId="0" fontId="84" fillId="0" borderId="29" xfId="0" applyFont="1" applyBorder="1" applyAlignment="1">
      <alignment horizontal="left" wrapText="1"/>
    </xf>
    <xf numFmtId="0" fontId="84" fillId="0" borderId="30" xfId="0" applyFont="1" applyBorder="1" applyAlignment="1">
      <alignment horizontal="left" wrapText="1"/>
    </xf>
    <xf numFmtId="0" fontId="85" fillId="0" borderId="25" xfId="0" applyFont="1" applyBorder="1" applyAlignment="1">
      <alignment horizontal="center"/>
    </xf>
    <xf numFmtId="0" fontId="85" fillId="0" borderId="49" xfId="0" applyFont="1" applyBorder="1" applyAlignment="1">
      <alignment horizontal="center"/>
    </xf>
    <xf numFmtId="0" fontId="84" fillId="0" borderId="18" xfId="0" applyFont="1" applyBorder="1" applyAlignment="1">
      <alignment horizontal="center"/>
    </xf>
    <xf numFmtId="0" fontId="84" fillId="0" borderId="17" xfId="0" applyFont="1" applyBorder="1" applyAlignment="1">
      <alignment horizontal="left" vertical="top" wrapText="1" indent="2"/>
    </xf>
    <xf numFmtId="0" fontId="84" fillId="0" borderId="0" xfId="0" applyFont="1" applyBorder="1" applyAlignment="1">
      <alignment horizontal="left" vertical="top" wrapText="1" indent="2"/>
    </xf>
    <xf numFmtId="0" fontId="84" fillId="0" borderId="18" xfId="0" applyFont="1" applyBorder="1" applyAlignment="1">
      <alignment horizontal="left" vertical="top" wrapText="1" indent="2"/>
    </xf>
    <xf numFmtId="0" fontId="94" fillId="0" borderId="22" xfId="0" applyFont="1" applyBorder="1" applyAlignment="1">
      <alignment horizontal="center" vertical="center"/>
    </xf>
    <xf numFmtId="0" fontId="94" fillId="0" borderId="15" xfId="0" applyFont="1" applyBorder="1" applyAlignment="1">
      <alignment horizontal="center" vertical="center"/>
    </xf>
    <xf numFmtId="0" fontId="94" fillId="0" borderId="16" xfId="0" applyFont="1" applyBorder="1" applyAlignment="1">
      <alignment horizontal="center" vertical="center"/>
    </xf>
    <xf numFmtId="0" fontId="84" fillId="0" borderId="17" xfId="0" applyFont="1" applyBorder="1" applyAlignment="1">
      <alignment horizontal="left" vertical="top" indent="2"/>
    </xf>
    <xf numFmtId="0" fontId="84" fillId="0" borderId="0" xfId="0" applyFont="1" applyBorder="1" applyAlignment="1">
      <alignment horizontal="left" vertical="top" indent="2"/>
    </xf>
    <xf numFmtId="0" fontId="84" fillId="0" borderId="18" xfId="0" applyFont="1" applyBorder="1" applyAlignment="1">
      <alignment horizontal="left" vertical="top" indent="2"/>
    </xf>
    <xf numFmtId="0" fontId="84" fillId="0" borderId="12" xfId="0" applyFont="1" applyBorder="1" applyAlignment="1">
      <alignment horizontal="left"/>
    </xf>
    <xf numFmtId="0" fontId="84" fillId="0" borderId="13" xfId="0" applyFont="1" applyBorder="1" applyAlignment="1">
      <alignment horizontal="left"/>
    </xf>
    <xf numFmtId="0" fontId="91" fillId="0" borderId="22" xfId="0" applyFont="1" applyBorder="1" applyAlignment="1">
      <alignment horizontal="center" vertical="center"/>
    </xf>
    <xf numFmtId="0" fontId="91" fillId="0" borderId="54" xfId="0" applyFont="1" applyBorder="1" applyAlignment="1">
      <alignment horizontal="center" vertical="center"/>
    </xf>
    <xf numFmtId="0" fontId="91" fillId="0" borderId="17" xfId="0" applyFont="1" applyBorder="1" applyAlignment="1">
      <alignment horizontal="center" vertical="center"/>
    </xf>
    <xf numFmtId="0" fontId="91" fillId="0" borderId="48" xfId="0" applyFont="1" applyBorder="1" applyAlignment="1">
      <alignment horizontal="center" vertical="center"/>
    </xf>
    <xf numFmtId="0" fontId="91" fillId="0" borderId="19" xfId="0" applyFont="1" applyBorder="1" applyAlignment="1">
      <alignment horizontal="center" vertical="center"/>
    </xf>
    <xf numFmtId="0" fontId="91" fillId="0" borderId="51" xfId="0" applyFont="1" applyBorder="1" applyAlignment="1">
      <alignment horizontal="center" vertical="center"/>
    </xf>
    <xf numFmtId="0" fontId="4" fillId="0" borderId="0" xfId="0" applyFont="1" applyAlignment="1">
      <alignment horizontal="left" vertical="center" wrapText="1"/>
    </xf>
    <xf numFmtId="0" fontId="86" fillId="0" borderId="17" xfId="0" applyFont="1" applyBorder="1" applyAlignment="1">
      <alignment horizontal="left" wrapText="1"/>
    </xf>
    <xf numFmtId="0" fontId="86" fillId="0" borderId="0" xfId="0" applyFont="1" applyBorder="1" applyAlignment="1">
      <alignment horizontal="left" wrapText="1"/>
    </xf>
    <xf numFmtId="0" fontId="86" fillId="0" borderId="18" xfId="0" applyFont="1" applyBorder="1" applyAlignment="1">
      <alignment horizontal="left" wrapText="1"/>
    </xf>
    <xf numFmtId="0" fontId="0" fillId="0" borderId="11" xfId="0" applyBorder="1" applyAlignment="1">
      <alignment horizontal="left"/>
    </xf>
    <xf numFmtId="0" fontId="84" fillId="0" borderId="22" xfId="0" applyFont="1" applyBorder="1" applyAlignment="1">
      <alignment horizontal="left" vertical="top"/>
    </xf>
    <xf numFmtId="0" fontId="84" fillId="0" borderId="54" xfId="0" applyFont="1" applyBorder="1" applyAlignment="1">
      <alignment horizontal="left" vertical="top"/>
    </xf>
    <xf numFmtId="0" fontId="84" fillId="0" borderId="17" xfId="0" applyFont="1" applyBorder="1" applyAlignment="1">
      <alignment horizontal="left" vertical="top"/>
    </xf>
    <xf numFmtId="0" fontId="84" fillId="0" borderId="48" xfId="0" applyFont="1" applyBorder="1" applyAlignment="1">
      <alignment horizontal="left" vertical="top"/>
    </xf>
    <xf numFmtId="0" fontId="84" fillId="0" borderId="19" xfId="0" applyFont="1" applyBorder="1" applyAlignment="1">
      <alignment horizontal="left" vertical="top"/>
    </xf>
    <xf numFmtId="0" fontId="84" fillId="0" borderId="51" xfId="0" applyFont="1" applyBorder="1" applyAlignment="1">
      <alignment horizontal="left" vertical="top"/>
    </xf>
    <xf numFmtId="0" fontId="84" fillId="0" borderId="46" xfId="0" applyFont="1" applyBorder="1" applyAlignment="1">
      <alignment horizontal="left" vertical="top"/>
    </xf>
    <xf numFmtId="0" fontId="84" fillId="0" borderId="25" xfId="0" applyFont="1" applyBorder="1" applyAlignment="1">
      <alignment horizontal="left" vertical="top"/>
    </xf>
    <xf numFmtId="0" fontId="84" fillId="0" borderId="23" xfId="0" applyFont="1" applyBorder="1" applyAlignment="1">
      <alignment horizontal="left" vertical="top"/>
    </xf>
    <xf numFmtId="0" fontId="84" fillId="0" borderId="10" xfId="0" applyFont="1" applyBorder="1" applyAlignment="1">
      <alignment horizontal="left" vertical="top"/>
    </xf>
    <xf numFmtId="0" fontId="84" fillId="0" borderId="49" xfId="0" applyFont="1" applyBorder="1" applyAlignment="1">
      <alignment horizontal="left" vertical="top"/>
    </xf>
    <xf numFmtId="0" fontId="84" fillId="0" borderId="26" xfId="0" applyFont="1" applyBorder="1" applyAlignment="1">
      <alignment horizontal="left" vertical="top"/>
    </xf>
    <xf numFmtId="0" fontId="93" fillId="0" borderId="22" xfId="0" applyFont="1" applyBorder="1" applyAlignment="1">
      <alignment horizontal="left" wrapText="1"/>
    </xf>
    <xf numFmtId="0" fontId="93" fillId="0" borderId="15" xfId="0" applyFont="1" applyBorder="1" applyAlignment="1">
      <alignment horizontal="left" wrapText="1"/>
    </xf>
    <xf numFmtId="0" fontId="93" fillId="0" borderId="16" xfId="0" applyFont="1" applyBorder="1" applyAlignment="1">
      <alignment horizontal="left" wrapText="1"/>
    </xf>
    <xf numFmtId="0" fontId="84" fillId="0" borderId="12" xfId="0" applyFont="1" applyBorder="1" applyAlignment="1" applyProtection="1">
      <alignment horizontal="center"/>
      <protection/>
    </xf>
    <xf numFmtId="0" fontId="84" fillId="0" borderId="13" xfId="0" applyFont="1" applyBorder="1" applyAlignment="1" applyProtection="1">
      <alignment horizontal="center"/>
      <protection/>
    </xf>
    <xf numFmtId="0" fontId="84" fillId="0" borderId="28" xfId="0" applyFont="1" applyBorder="1" applyAlignment="1">
      <alignment horizontal="left"/>
    </xf>
    <xf numFmtId="0" fontId="84" fillId="0" borderId="41" xfId="0" applyFont="1" applyBorder="1" applyAlignment="1">
      <alignment horizontal="left"/>
    </xf>
    <xf numFmtId="0" fontId="0" fillId="0" borderId="42" xfId="0" applyBorder="1" applyAlignment="1">
      <alignment horizontal="left"/>
    </xf>
    <xf numFmtId="0" fontId="84" fillId="0" borderId="55" xfId="0" applyFont="1" applyBorder="1" applyAlignment="1">
      <alignment horizontal="left"/>
    </xf>
    <xf numFmtId="0" fontId="84" fillId="0" borderId="44" xfId="0" applyFont="1" applyBorder="1" applyAlignment="1">
      <alignment horizontal="left"/>
    </xf>
    <xf numFmtId="0" fontId="94" fillId="0" borderId="22" xfId="0" applyFont="1" applyBorder="1" applyAlignment="1">
      <alignment horizontal="center"/>
    </xf>
    <xf numFmtId="0" fontId="94" fillId="0" borderId="15" xfId="0" applyFont="1" applyBorder="1" applyAlignment="1">
      <alignment horizontal="center"/>
    </xf>
    <xf numFmtId="0" fontId="94" fillId="0" borderId="16" xfId="0" applyFont="1" applyBorder="1" applyAlignment="1">
      <alignment horizontal="center"/>
    </xf>
    <xf numFmtId="0" fontId="84" fillId="0" borderId="55" xfId="0" applyFont="1" applyBorder="1" applyAlignment="1" applyProtection="1">
      <alignment horizontal="left"/>
      <protection/>
    </xf>
    <xf numFmtId="0" fontId="0" fillId="0" borderId="44" xfId="0" applyBorder="1" applyAlignment="1" applyProtection="1">
      <alignment horizontal="left"/>
      <protection/>
    </xf>
    <xf numFmtId="0" fontId="85" fillId="0" borderId="10" xfId="0" applyFont="1" applyBorder="1" applyAlignment="1" applyProtection="1">
      <alignment/>
      <protection/>
    </xf>
    <xf numFmtId="0" fontId="86" fillId="0" borderId="17" xfId="0" applyFont="1" applyBorder="1" applyAlignment="1">
      <alignment horizontal="left" wrapText="1" indent="1"/>
    </xf>
    <xf numFmtId="0" fontId="86" fillId="0" borderId="0" xfId="0" applyFont="1" applyBorder="1" applyAlignment="1">
      <alignment horizontal="left" wrapText="1" indent="1"/>
    </xf>
    <xf numFmtId="0" fontId="86" fillId="0" borderId="18" xfId="0" applyFont="1" applyBorder="1" applyAlignment="1">
      <alignment horizontal="left" wrapText="1" indent="1"/>
    </xf>
    <xf numFmtId="0" fontId="91" fillId="0" borderId="22" xfId="0" applyFont="1" applyBorder="1" applyAlignment="1">
      <alignment vertical="top"/>
    </xf>
    <xf numFmtId="0" fontId="91" fillId="0" borderId="54" xfId="0" applyFont="1" applyBorder="1" applyAlignment="1">
      <alignment vertical="top"/>
    </xf>
    <xf numFmtId="0" fontId="91" fillId="0" borderId="17" xfId="0" applyFont="1" applyBorder="1" applyAlignment="1">
      <alignment vertical="top"/>
    </xf>
    <xf numFmtId="0" fontId="91" fillId="0" borderId="48" xfId="0" applyFont="1" applyBorder="1" applyAlignment="1">
      <alignment vertical="top"/>
    </xf>
    <xf numFmtId="0" fontId="91" fillId="0" borderId="19" xfId="0" applyFont="1" applyBorder="1" applyAlignment="1">
      <alignment vertical="top"/>
    </xf>
    <xf numFmtId="0" fontId="91" fillId="0" borderId="51" xfId="0" applyFont="1" applyBorder="1" applyAlignment="1">
      <alignment vertical="top"/>
    </xf>
    <xf numFmtId="0" fontId="93" fillId="0" borderId="22" xfId="0" applyFont="1" applyFill="1" applyBorder="1" applyAlignment="1">
      <alignment horizontal="left" wrapText="1"/>
    </xf>
    <xf numFmtId="0" fontId="93" fillId="0" borderId="15" xfId="0" applyFont="1" applyFill="1" applyBorder="1" applyAlignment="1">
      <alignment horizontal="left" wrapText="1"/>
    </xf>
    <xf numFmtId="0" fontId="93" fillId="0" borderId="16" xfId="0" applyFont="1" applyFill="1" applyBorder="1" applyAlignment="1">
      <alignment horizontal="left" wrapText="1"/>
    </xf>
    <xf numFmtId="0" fontId="86" fillId="0" borderId="0" xfId="0" applyFont="1" applyAlignment="1">
      <alignment horizontal="left" vertical="center" wrapText="1"/>
    </xf>
    <xf numFmtId="0" fontId="86" fillId="0" borderId="0" xfId="0" applyFont="1" applyAlignment="1">
      <alignment horizontal="left" vertical="center"/>
    </xf>
    <xf numFmtId="0" fontId="84" fillId="0" borderId="10" xfId="0" applyFont="1" applyBorder="1" applyAlignment="1">
      <alignment horizontal="left" vertical="center" wrapText="1"/>
    </xf>
    <xf numFmtId="0" fontId="84" fillId="0" borderId="10" xfId="0" applyFont="1" applyBorder="1" applyAlignment="1">
      <alignment horizontal="center"/>
    </xf>
    <xf numFmtId="0" fontId="92" fillId="0" borderId="38" xfId="0" applyFont="1" applyBorder="1" applyAlignment="1" applyProtection="1">
      <alignment horizontal="left" vertical="center" wrapText="1"/>
      <protection/>
    </xf>
    <xf numFmtId="0" fontId="84" fillId="0" borderId="28" xfId="0" applyFont="1" applyBorder="1" applyAlignment="1" applyProtection="1">
      <alignment horizontal="left" wrapText="1"/>
      <protection locked="0"/>
    </xf>
    <xf numFmtId="0" fontId="84" fillId="0" borderId="29" xfId="0" applyFont="1" applyBorder="1" applyAlignment="1" applyProtection="1">
      <alignment horizontal="left" wrapText="1"/>
      <protection locked="0"/>
    </xf>
    <xf numFmtId="0" fontId="84" fillId="0" borderId="30" xfId="0" applyFont="1" applyBorder="1" applyAlignment="1" applyProtection="1">
      <alignment horizontal="left" wrapText="1"/>
      <protection locked="0"/>
    </xf>
    <xf numFmtId="0" fontId="92" fillId="0" borderId="10" xfId="0" applyFont="1" applyBorder="1" applyAlignment="1" applyProtection="1">
      <alignment horizontal="left" vertical="center" wrapText="1"/>
      <protection/>
    </xf>
    <xf numFmtId="0" fontId="85" fillId="0" borderId="28" xfId="0" applyFont="1" applyBorder="1" applyAlignment="1" applyProtection="1">
      <alignment horizontal="left" vertical="center" wrapText="1"/>
      <protection/>
    </xf>
    <xf numFmtId="0" fontId="85" fillId="0" borderId="29" xfId="0" applyFont="1" applyBorder="1" applyAlignment="1" applyProtection="1">
      <alignment horizontal="left" vertical="center" wrapText="1"/>
      <protection/>
    </xf>
    <xf numFmtId="0" fontId="85" fillId="0" borderId="30" xfId="0" applyFont="1" applyBorder="1" applyAlignment="1" applyProtection="1">
      <alignment horizontal="left" vertical="center" wrapText="1"/>
      <protection/>
    </xf>
    <xf numFmtId="0" fontId="108" fillId="34" borderId="29" xfId="0" applyFont="1" applyFill="1" applyBorder="1" applyAlignment="1" applyProtection="1">
      <alignment horizontal="left" vertical="center"/>
      <protection/>
    </xf>
    <xf numFmtId="0" fontId="108" fillId="34" borderId="30" xfId="0" applyFont="1" applyFill="1" applyBorder="1" applyAlignment="1" applyProtection="1">
      <alignment horizontal="left" vertical="center"/>
      <protection/>
    </xf>
    <xf numFmtId="0" fontId="84" fillId="0" borderId="41" xfId="0" applyFont="1" applyBorder="1" applyAlignment="1" applyProtection="1">
      <alignment vertical="top" wrapText="1"/>
      <protection locked="0"/>
    </xf>
    <xf numFmtId="0" fontId="84" fillId="0" borderId="38" xfId="0" applyFont="1" applyBorder="1" applyAlignment="1" applyProtection="1">
      <alignment vertical="top" wrapText="1"/>
      <protection locked="0"/>
    </xf>
    <xf numFmtId="0" fontId="84" fillId="0" borderId="42" xfId="0" applyFont="1" applyBorder="1" applyAlignment="1" applyProtection="1">
      <alignment vertical="top" wrapText="1"/>
      <protection locked="0"/>
    </xf>
    <xf numFmtId="0" fontId="0" fillId="0" borderId="24" xfId="0" applyBorder="1" applyAlignment="1" applyProtection="1">
      <alignment horizontal="left"/>
      <protection/>
    </xf>
    <xf numFmtId="0" fontId="85" fillId="0" borderId="28" xfId="0" applyFont="1" applyBorder="1" applyAlignment="1" applyProtection="1">
      <alignment horizontal="center" vertical="center" wrapText="1"/>
      <protection/>
    </xf>
    <xf numFmtId="0" fontId="85" fillId="0" borderId="30" xfId="0" applyFont="1" applyBorder="1" applyAlignment="1" applyProtection="1">
      <alignment horizontal="center" vertical="center" wrapText="1"/>
      <protection/>
    </xf>
    <xf numFmtId="0" fontId="84" fillId="0" borderId="28" xfId="0" applyFont="1" applyBorder="1" applyAlignment="1" applyProtection="1">
      <alignment horizontal="center" vertical="center"/>
      <protection locked="0"/>
    </xf>
    <xf numFmtId="0" fontId="84" fillId="0" borderId="30" xfId="0" applyFont="1" applyBorder="1" applyAlignment="1" applyProtection="1">
      <alignment horizontal="center" vertical="center"/>
      <protection locked="0"/>
    </xf>
    <xf numFmtId="0" fontId="92" fillId="0" borderId="10" xfId="0" applyFont="1" applyFill="1" applyBorder="1" applyAlignment="1" applyProtection="1">
      <alignment horizontal="left" vertical="center" wrapText="1"/>
      <protection/>
    </xf>
    <xf numFmtId="0" fontId="109" fillId="34" borderId="29" xfId="0" applyFont="1" applyFill="1" applyBorder="1" applyAlignment="1" applyProtection="1">
      <alignment horizontal="left" vertical="center"/>
      <protection/>
    </xf>
    <xf numFmtId="0" fontId="109" fillId="34" borderId="30" xfId="0" applyFont="1" applyFill="1" applyBorder="1" applyAlignment="1" applyProtection="1">
      <alignment horizontal="left" vertical="center"/>
      <protection/>
    </xf>
    <xf numFmtId="0" fontId="85" fillId="35" borderId="28" xfId="0" applyFont="1" applyFill="1" applyBorder="1" applyAlignment="1" applyProtection="1">
      <alignment horizontal="left" vertical="center" wrapText="1"/>
      <protection/>
    </xf>
    <xf numFmtId="0" fontId="85" fillId="35" borderId="29" xfId="0" applyFont="1" applyFill="1" applyBorder="1" applyAlignment="1" applyProtection="1">
      <alignment horizontal="left" vertical="center" wrapText="1"/>
      <protection/>
    </xf>
    <xf numFmtId="0" fontId="85" fillId="35" borderId="30" xfId="0" applyFont="1" applyFill="1" applyBorder="1" applyAlignment="1" applyProtection="1">
      <alignment horizontal="left" vertical="center" wrapText="1"/>
      <protection/>
    </xf>
    <xf numFmtId="0" fontId="86" fillId="34" borderId="29" xfId="0" applyFont="1" applyFill="1" applyBorder="1" applyAlignment="1" applyProtection="1">
      <alignment horizontal="left" vertical="center"/>
      <protection/>
    </xf>
    <xf numFmtId="0" fontId="85" fillId="34" borderId="28" xfId="0" applyFont="1" applyFill="1" applyBorder="1" applyAlignment="1" applyProtection="1">
      <alignment horizontal="left" vertical="center"/>
      <protection/>
    </xf>
    <xf numFmtId="0" fontId="85" fillId="34" borderId="29" xfId="0" applyFont="1" applyFill="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86" fillId="0" borderId="0" xfId="0" applyFont="1" applyBorder="1" applyAlignment="1" applyProtection="1">
      <alignment horizontal="left" vertical="center" wrapText="1"/>
      <protection/>
    </xf>
    <xf numFmtId="0" fontId="85" fillId="35" borderId="28" xfId="0" applyFont="1" applyFill="1" applyBorder="1" applyAlignment="1" applyProtection="1">
      <alignment horizontal="left"/>
      <protection/>
    </xf>
    <xf numFmtId="0" fontId="85" fillId="35" borderId="29" xfId="0" applyFont="1" applyFill="1" applyBorder="1" applyAlignment="1" applyProtection="1">
      <alignment horizontal="left"/>
      <protection/>
    </xf>
    <xf numFmtId="0" fontId="85" fillId="35" borderId="29" xfId="0" applyFont="1" applyFill="1" applyBorder="1" applyAlignment="1" applyProtection="1">
      <alignment horizontal="left" wrapText="1"/>
      <protection/>
    </xf>
    <xf numFmtId="0" fontId="85" fillId="35" borderId="30" xfId="0" applyFont="1" applyFill="1" applyBorder="1" applyAlignment="1" applyProtection="1">
      <alignment horizontal="left" wrapText="1"/>
      <protection/>
    </xf>
    <xf numFmtId="0" fontId="84" fillId="35" borderId="29" xfId="0" applyFont="1" applyFill="1" applyBorder="1" applyAlignment="1" applyProtection="1">
      <alignment horizontal="left" vertical="center"/>
      <protection/>
    </xf>
    <xf numFmtId="0" fontId="84" fillId="0" borderId="24" xfId="0" applyFont="1" applyBorder="1" applyAlignment="1" applyProtection="1">
      <alignment horizontal="left" vertical="top" wrapText="1"/>
      <protection/>
    </xf>
    <xf numFmtId="0" fontId="93" fillId="34" borderId="29" xfId="0" applyFont="1" applyFill="1" applyBorder="1" applyAlignment="1" applyProtection="1">
      <alignment horizontal="left" vertical="center"/>
      <protection/>
    </xf>
    <xf numFmtId="0" fontId="84" fillId="0" borderId="28" xfId="0" applyFont="1" applyBorder="1" applyAlignment="1" applyProtection="1">
      <alignment horizontal="left"/>
      <protection locked="0"/>
    </xf>
    <xf numFmtId="0" fontId="84" fillId="0" borderId="29" xfId="0" applyFont="1" applyBorder="1" applyAlignment="1" applyProtection="1">
      <alignment horizontal="left"/>
      <protection locked="0"/>
    </xf>
    <xf numFmtId="0" fontId="84" fillId="0" borderId="30" xfId="0" applyFont="1" applyBorder="1" applyAlignment="1" applyProtection="1">
      <alignment horizontal="left"/>
      <protection locked="0"/>
    </xf>
    <xf numFmtId="0" fontId="84" fillId="0" borderId="41" xfId="0" applyFont="1" applyBorder="1" applyAlignment="1" applyProtection="1">
      <alignment horizontal="left" wrapText="1"/>
      <protection locked="0"/>
    </xf>
    <xf numFmtId="0" fontId="84" fillId="0" borderId="38" xfId="0" applyFont="1" applyBorder="1" applyAlignment="1" applyProtection="1">
      <alignment horizontal="left" wrapText="1"/>
      <protection locked="0"/>
    </xf>
    <xf numFmtId="0" fontId="84" fillId="0" borderId="42" xfId="0" applyFont="1" applyBorder="1" applyAlignment="1" applyProtection="1">
      <alignment horizontal="left" wrapText="1"/>
      <protection locked="0"/>
    </xf>
    <xf numFmtId="0" fontId="84" fillId="0" borderId="28" xfId="0" applyFont="1" applyBorder="1" applyAlignment="1" applyProtection="1">
      <alignment vertical="top" wrapText="1"/>
      <protection locked="0"/>
    </xf>
    <xf numFmtId="0" fontId="84" fillId="0" borderId="29" xfId="0" applyFont="1" applyBorder="1" applyAlignment="1" applyProtection="1">
      <alignment vertical="top" wrapText="1"/>
      <protection locked="0"/>
    </xf>
    <xf numFmtId="0" fontId="84" fillId="0" borderId="30" xfId="0" applyFont="1" applyBorder="1" applyAlignment="1" applyProtection="1">
      <alignment vertical="top" wrapText="1"/>
      <protection locked="0"/>
    </xf>
    <xf numFmtId="0" fontId="92" fillId="0" borderId="0" xfId="0" applyFont="1" applyAlignment="1" applyProtection="1">
      <alignment horizontal="left" vertical="center" wrapText="1"/>
      <protection/>
    </xf>
    <xf numFmtId="0" fontId="90" fillId="0" borderId="10" xfId="0" applyFont="1" applyBorder="1" applyAlignment="1" applyProtection="1">
      <alignment horizontal="left" vertical="top" wrapText="1"/>
      <protection locked="0"/>
    </xf>
    <xf numFmtId="0" fontId="85" fillId="0" borderId="10" xfId="0" applyFont="1" applyBorder="1" applyAlignment="1" applyProtection="1">
      <alignment horizontal="center" vertical="center" wrapText="1"/>
      <protection/>
    </xf>
    <xf numFmtId="0" fontId="85" fillId="0" borderId="10" xfId="0" applyFont="1" applyFill="1" applyBorder="1" applyAlignment="1">
      <alignment horizontal="left" vertical="center" wrapText="1"/>
    </xf>
    <xf numFmtId="0" fontId="84" fillId="0" borderId="10" xfId="0" applyFont="1" applyFill="1" applyBorder="1" applyAlignment="1">
      <alignment horizontal="left" vertical="center" wrapText="1"/>
    </xf>
    <xf numFmtId="0" fontId="2" fillId="0" borderId="28" xfId="0" applyFont="1" applyBorder="1" applyAlignment="1">
      <alignment horizontal="left" vertical="center" wrapText="1"/>
    </xf>
    <xf numFmtId="0" fontId="84" fillId="0" borderId="29" xfId="0" applyFont="1" applyBorder="1" applyAlignment="1">
      <alignment horizontal="left" vertical="center" wrapText="1"/>
    </xf>
    <xf numFmtId="0" fontId="84" fillId="0" borderId="30" xfId="0" applyFont="1" applyBorder="1" applyAlignment="1">
      <alignment horizontal="left" vertical="center" wrapText="1"/>
    </xf>
    <xf numFmtId="0" fontId="8" fillId="0" borderId="10" xfId="0" applyFont="1" applyBorder="1" applyAlignment="1">
      <alignment horizontal="left" vertical="center" wrapText="1"/>
    </xf>
    <xf numFmtId="0" fontId="2" fillId="0" borderId="10" xfId="0" applyFont="1" applyBorder="1" applyAlignment="1">
      <alignment horizontal="left" vertical="center" wrapText="1"/>
    </xf>
    <xf numFmtId="0" fontId="11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5">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92D05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1">
      <selection activeCell="A1" sqref="A1:I1"/>
    </sheetView>
  </sheetViews>
  <sheetFormatPr defaultColWidth="9.140625" defaultRowHeight="15"/>
  <cols>
    <col min="1" max="8" width="9.140625" style="3" customWidth="1"/>
    <col min="9" max="9" width="16.00390625" style="3" customWidth="1"/>
    <col min="10" max="16384" width="9.140625" style="3" customWidth="1"/>
  </cols>
  <sheetData>
    <row r="1" spans="1:9" ht="35.25" customHeight="1">
      <c r="A1" s="271" t="s">
        <v>289</v>
      </c>
      <c r="B1" s="272"/>
      <c r="C1" s="272"/>
      <c r="D1" s="272"/>
      <c r="E1" s="272"/>
      <c r="F1" s="272"/>
      <c r="G1" s="272"/>
      <c r="H1" s="272"/>
      <c r="I1" s="272"/>
    </row>
    <row r="2" spans="1:9" ht="24" customHeight="1">
      <c r="A2" s="273" t="s">
        <v>183</v>
      </c>
      <c r="B2" s="273"/>
      <c r="C2" s="273"/>
      <c r="D2" s="273"/>
      <c r="E2" s="273"/>
      <c r="F2" s="273"/>
      <c r="G2" s="273"/>
      <c r="H2" s="273"/>
      <c r="I2" s="273"/>
    </row>
    <row r="3" spans="1:9" ht="15.75" customHeight="1">
      <c r="A3" s="50"/>
      <c r="B3" s="50"/>
      <c r="C3" s="50"/>
      <c r="D3" s="50"/>
      <c r="E3" s="50"/>
      <c r="F3" s="50"/>
      <c r="G3" s="50"/>
      <c r="H3" s="50"/>
      <c r="I3" s="50"/>
    </row>
    <row r="4" spans="1:9" ht="69" customHeight="1">
      <c r="A4" s="274" t="s">
        <v>187</v>
      </c>
      <c r="B4" s="275"/>
      <c r="C4" s="275"/>
      <c r="D4" s="275"/>
      <c r="E4" s="275"/>
      <c r="F4" s="275"/>
      <c r="G4" s="275"/>
      <c r="H4" s="275"/>
      <c r="I4" s="275"/>
    </row>
    <row r="5" spans="1:9" ht="70.5" customHeight="1">
      <c r="A5" s="274" t="s">
        <v>428</v>
      </c>
      <c r="B5" s="274"/>
      <c r="C5" s="274"/>
      <c r="D5" s="274"/>
      <c r="E5" s="274"/>
      <c r="F5" s="274"/>
      <c r="G5" s="274"/>
      <c r="H5" s="274"/>
      <c r="I5" s="274"/>
    </row>
    <row r="6" spans="1:9" ht="54.75" customHeight="1">
      <c r="A6" s="274" t="s">
        <v>455</v>
      </c>
      <c r="B6" s="274"/>
      <c r="C6" s="274"/>
      <c r="D6" s="274"/>
      <c r="E6" s="274"/>
      <c r="F6" s="274"/>
      <c r="G6" s="274"/>
      <c r="H6" s="274"/>
      <c r="I6" s="274"/>
    </row>
    <row r="7" spans="1:9" ht="39" customHeight="1">
      <c r="A7" s="274" t="s">
        <v>260</v>
      </c>
      <c r="B7" s="274"/>
      <c r="C7" s="274"/>
      <c r="D7" s="274"/>
      <c r="E7" s="274"/>
      <c r="F7" s="274"/>
      <c r="G7" s="274"/>
      <c r="H7" s="274"/>
      <c r="I7" s="274"/>
    </row>
    <row r="8" spans="1:9" ht="132.75" customHeight="1">
      <c r="A8" s="274" t="s">
        <v>454</v>
      </c>
      <c r="B8" s="274"/>
      <c r="C8" s="274"/>
      <c r="D8" s="274"/>
      <c r="E8" s="274"/>
      <c r="F8" s="274"/>
      <c r="G8" s="274"/>
      <c r="H8" s="274"/>
      <c r="I8" s="274"/>
    </row>
  </sheetData>
  <sheetProtection password="C3AA" sheet="1"/>
  <mergeCells count="7">
    <mergeCell ref="A1:I1"/>
    <mergeCell ref="A2:I2"/>
    <mergeCell ref="A4:I4"/>
    <mergeCell ref="A8:I8"/>
    <mergeCell ref="A5:I5"/>
    <mergeCell ref="A6:I6"/>
    <mergeCell ref="A7:I7"/>
  </mergeCells>
  <printOptions/>
  <pageMargins left="0.7" right="0.7" top="0.75" bottom="0.75" header="0.3" footer="0.3"/>
  <pageSetup firstPageNumber="0" useFirstPageNumber="1" horizontalDpi="600" verticalDpi="600" orientation="portrait" r:id="rId1"/>
  <headerFooter>
    <oddFooter>&amp;L&amp;"Times New Roman,Regular"June 2018&amp;R&amp;"Times New Roman,Regular"&amp;A</oddFooter>
  </headerFooter>
</worksheet>
</file>

<file path=xl/worksheets/sheet10.xml><?xml version="1.0" encoding="utf-8"?>
<worksheet xmlns="http://schemas.openxmlformats.org/spreadsheetml/2006/main" xmlns:r="http://schemas.openxmlformats.org/officeDocument/2006/relationships">
  <dimension ref="A1:H159"/>
  <sheetViews>
    <sheetView view="pageLayout" zoomScaleSheetLayoutView="100" workbookViewId="0" topLeftCell="A1">
      <selection activeCell="A1" sqref="A1"/>
    </sheetView>
  </sheetViews>
  <sheetFormatPr defaultColWidth="9.140625" defaultRowHeight="15"/>
  <cols>
    <col min="1" max="1" width="17.140625" style="3" customWidth="1"/>
    <col min="2" max="2" width="8.7109375" style="3" customWidth="1"/>
    <col min="3" max="3" width="10.00390625" style="3" customWidth="1"/>
    <col min="4" max="4" width="19.28125" style="3" bestFit="1" customWidth="1"/>
    <col min="5" max="5" width="16.8515625" style="3" bestFit="1" customWidth="1"/>
    <col min="6" max="6" width="18.421875" style="3" bestFit="1" customWidth="1"/>
    <col min="7" max="7" width="9.140625" style="3" customWidth="1"/>
    <col min="8" max="8" width="25.57421875" style="3" customWidth="1"/>
    <col min="9" max="16384" width="9.140625" style="3" customWidth="1"/>
  </cols>
  <sheetData>
    <row r="1" spans="1:6" ht="15">
      <c r="A1" s="38" t="s">
        <v>128</v>
      </c>
      <c r="B1" s="383" t="str">
        <f>'General Information'!B4</f>
        <v>[Insert Project Name in General Info.]</v>
      </c>
      <c r="C1" s="383"/>
      <c r="D1" s="383"/>
      <c r="E1" s="383"/>
      <c r="F1" s="383"/>
    </row>
    <row r="2" ht="15">
      <c r="H2" s="77"/>
    </row>
    <row r="3" ht="15">
      <c r="A3" s="4" t="s">
        <v>254</v>
      </c>
    </row>
    <row r="4" ht="15">
      <c r="A4" s="4" t="s">
        <v>73</v>
      </c>
    </row>
    <row r="5" spans="1:8" s="8" customFormat="1" ht="108" customHeight="1">
      <c r="A5" s="515" t="s">
        <v>272</v>
      </c>
      <c r="B5" s="515"/>
      <c r="C5" s="515"/>
      <c r="D5" s="515"/>
      <c r="E5" s="515"/>
      <c r="F5" s="515"/>
      <c r="G5" s="515"/>
      <c r="H5" s="108"/>
    </row>
    <row r="6" spans="1:8" ht="15.75" thickBot="1">
      <c r="A6" s="42"/>
      <c r="D6" s="43"/>
      <c r="E6" s="14"/>
      <c r="H6" s="7"/>
    </row>
    <row r="7" spans="1:8" ht="33.75" customHeight="1">
      <c r="A7" s="557" t="s">
        <v>237</v>
      </c>
      <c r="B7" s="558"/>
      <c r="C7" s="558"/>
      <c r="D7" s="558"/>
      <c r="E7" s="558"/>
      <c r="F7" s="558"/>
      <c r="G7" s="559"/>
      <c r="H7" s="109"/>
    </row>
    <row r="8" spans="1:7" ht="16.5">
      <c r="A8" s="392" t="s">
        <v>143</v>
      </c>
      <c r="B8" s="393"/>
      <c r="C8" s="393"/>
      <c r="D8" s="393"/>
      <c r="E8" s="393"/>
      <c r="F8" s="7" t="s">
        <v>74</v>
      </c>
      <c r="G8" s="113"/>
    </row>
    <row r="9" spans="1:8" ht="18" customHeight="1">
      <c r="A9" s="95"/>
      <c r="B9" s="96"/>
      <c r="C9" s="96"/>
      <c r="D9" s="96"/>
      <c r="E9" s="96"/>
      <c r="F9" s="96"/>
      <c r="G9" s="114"/>
      <c r="H9" s="7"/>
    </row>
    <row r="10" spans="1:8" ht="15">
      <c r="A10" s="22" t="s">
        <v>52</v>
      </c>
      <c r="B10" s="7"/>
      <c r="C10" s="7"/>
      <c r="D10" s="7"/>
      <c r="E10" s="7"/>
      <c r="F10" s="7"/>
      <c r="G10" s="23"/>
      <c r="H10" s="7"/>
    </row>
    <row r="11" spans="1:8" ht="31.5" customHeight="1">
      <c r="A11" s="416" t="s">
        <v>144</v>
      </c>
      <c r="B11" s="417"/>
      <c r="C11" s="417"/>
      <c r="D11" s="417"/>
      <c r="E11" s="417"/>
      <c r="F11" s="417"/>
      <c r="G11" s="418"/>
      <c r="H11" s="104"/>
    </row>
    <row r="12" spans="1:8" ht="16.5">
      <c r="A12" s="92" t="s">
        <v>145</v>
      </c>
      <c r="B12" s="93"/>
      <c r="C12" s="93"/>
      <c r="D12" s="93"/>
      <c r="E12" s="93"/>
      <c r="F12" s="93"/>
      <c r="G12" s="94"/>
      <c r="H12" s="7"/>
    </row>
    <row r="13" spans="1:8" s="8" customFormat="1" ht="20.25" customHeight="1">
      <c r="A13" s="92" t="s">
        <v>146</v>
      </c>
      <c r="B13" s="93"/>
      <c r="C13" s="93"/>
      <c r="D13" s="93"/>
      <c r="E13" s="93"/>
      <c r="F13" s="93"/>
      <c r="G13" s="94"/>
      <c r="H13" s="7"/>
    </row>
    <row r="14" spans="1:8" ht="15">
      <c r="A14" s="22"/>
      <c r="B14" s="7"/>
      <c r="C14" s="7"/>
      <c r="D14" s="7"/>
      <c r="E14" s="7"/>
      <c r="F14" s="7"/>
      <c r="G14" s="23"/>
      <c r="H14" s="7"/>
    </row>
    <row r="15" spans="1:8" ht="15">
      <c r="A15" s="22"/>
      <c r="B15" s="390" t="s">
        <v>94</v>
      </c>
      <c r="C15" s="390"/>
      <c r="D15" s="390"/>
      <c r="E15" s="5" t="s">
        <v>65</v>
      </c>
      <c r="F15" s="7"/>
      <c r="G15" s="23"/>
      <c r="H15" s="7"/>
    </row>
    <row r="16" spans="1:8" ht="16.5">
      <c r="A16" s="22"/>
      <c r="B16" s="402" t="s">
        <v>147</v>
      </c>
      <c r="C16" s="402"/>
      <c r="D16" s="220">
        <f>IF('Step 5d'!E16=0,0,'Step 5d'!E16)</f>
        <v>0</v>
      </c>
      <c r="E16" s="6" t="s">
        <v>71</v>
      </c>
      <c r="F16" s="7"/>
      <c r="G16" s="23"/>
      <c r="H16" s="7"/>
    </row>
    <row r="17" spans="1:8" ht="17.25" thickBot="1">
      <c r="A17" s="22"/>
      <c r="B17" s="403" t="s">
        <v>148</v>
      </c>
      <c r="C17" s="403"/>
      <c r="D17" s="222">
        <f>IF('Step 5e'!H37=0,0,'Step 5e'!H37)</f>
        <v>0</v>
      </c>
      <c r="E17" s="9" t="s">
        <v>71</v>
      </c>
      <c r="F17" s="7"/>
      <c r="G17" s="23"/>
      <c r="H17" s="7"/>
    </row>
    <row r="18" spans="1:8" ht="16.5" customHeight="1">
      <c r="A18" s="22"/>
      <c r="B18" s="520" t="s">
        <v>185</v>
      </c>
      <c r="C18" s="521"/>
      <c r="D18" s="223">
        <f>IF(ISERROR(D16),"",IF(D16="","",IF(ISERROR(D17),"",IF(D17="","",D16+(D17/1.5)))))</f>
        <v>0</v>
      </c>
      <c r="E18" s="166" t="s">
        <v>71</v>
      </c>
      <c r="F18" s="7"/>
      <c r="G18" s="23"/>
      <c r="H18" s="7"/>
    </row>
    <row r="19" spans="1:8" ht="15">
      <c r="A19" s="22"/>
      <c r="B19" s="522"/>
      <c r="C19" s="523"/>
      <c r="D19" s="226">
        <f>IF(ISERROR(D18*325853.4),"",D18*325853.4)</f>
        <v>0</v>
      </c>
      <c r="E19" s="167" t="s">
        <v>325</v>
      </c>
      <c r="F19" s="7"/>
      <c r="G19" s="23"/>
      <c r="H19" s="7"/>
    </row>
    <row r="20" spans="1:8" ht="15.75" thickBot="1">
      <c r="A20" s="22"/>
      <c r="B20" s="524"/>
      <c r="C20" s="525"/>
      <c r="D20" s="227">
        <f>IF(ISERROR(D18*43560),"",D18*43560)</f>
        <v>0</v>
      </c>
      <c r="E20" s="168" t="s">
        <v>326</v>
      </c>
      <c r="F20" s="7"/>
      <c r="G20" s="23"/>
      <c r="H20" s="7"/>
    </row>
    <row r="21" spans="1:8" ht="15.75" thickBot="1">
      <c r="A21" s="24"/>
      <c r="B21" s="30"/>
      <c r="C21" s="30"/>
      <c r="D21" s="31"/>
      <c r="E21" s="25"/>
      <c r="F21" s="25"/>
      <c r="G21" s="26"/>
      <c r="H21" s="7"/>
    </row>
    <row r="22" spans="1:8" ht="16.5">
      <c r="A22" s="115" t="s">
        <v>279</v>
      </c>
      <c r="B22" s="20"/>
      <c r="C22" s="20"/>
      <c r="D22" s="20"/>
      <c r="E22" s="20"/>
      <c r="F22" s="20"/>
      <c r="G22" s="21"/>
      <c r="H22" s="7"/>
    </row>
    <row r="23" spans="1:8" ht="16.5">
      <c r="A23" s="392" t="s">
        <v>249</v>
      </c>
      <c r="B23" s="393"/>
      <c r="C23" s="393"/>
      <c r="D23" s="393"/>
      <c r="E23" s="393"/>
      <c r="F23" s="7" t="s">
        <v>250</v>
      </c>
      <c r="G23" s="113"/>
      <c r="H23" s="7"/>
    </row>
    <row r="24" spans="1:8" ht="15">
      <c r="A24" s="95"/>
      <c r="B24" s="96"/>
      <c r="C24" s="96"/>
      <c r="D24" s="96"/>
      <c r="E24" s="96"/>
      <c r="F24" s="96"/>
      <c r="G24" s="114"/>
      <c r="H24" s="7"/>
    </row>
    <row r="25" spans="1:8" ht="15">
      <c r="A25" s="22" t="s">
        <v>52</v>
      </c>
      <c r="B25" s="7"/>
      <c r="C25" s="7"/>
      <c r="D25" s="7"/>
      <c r="E25" s="7"/>
      <c r="F25" s="7"/>
      <c r="G25" s="23"/>
      <c r="H25" s="7"/>
    </row>
    <row r="26" spans="1:8" ht="16.5">
      <c r="A26" s="504" t="s">
        <v>251</v>
      </c>
      <c r="B26" s="505"/>
      <c r="C26" s="505"/>
      <c r="D26" s="505"/>
      <c r="E26" s="505"/>
      <c r="F26" s="505"/>
      <c r="G26" s="506"/>
      <c r="H26" s="105"/>
    </row>
    <row r="27" spans="1:8" ht="33" customHeight="1">
      <c r="A27" s="498" t="s">
        <v>257</v>
      </c>
      <c r="B27" s="499"/>
      <c r="C27" s="499"/>
      <c r="D27" s="499"/>
      <c r="E27" s="499"/>
      <c r="F27" s="499"/>
      <c r="G27" s="500"/>
      <c r="H27" s="106"/>
    </row>
    <row r="28" spans="1:8" ht="40.5" customHeight="1">
      <c r="A28" s="498" t="s">
        <v>294</v>
      </c>
      <c r="B28" s="499"/>
      <c r="C28" s="499"/>
      <c r="D28" s="499"/>
      <c r="E28" s="499"/>
      <c r="F28" s="499"/>
      <c r="G28" s="500"/>
      <c r="H28" s="106"/>
    </row>
    <row r="29" spans="1:8" ht="15">
      <c r="A29" s="22"/>
      <c r="B29" s="390" t="s">
        <v>252</v>
      </c>
      <c r="C29" s="390"/>
      <c r="D29" s="390"/>
      <c r="E29" s="5" t="s">
        <v>65</v>
      </c>
      <c r="F29" s="7"/>
      <c r="G29" s="23"/>
      <c r="H29" s="7"/>
    </row>
    <row r="30" spans="1:8" ht="16.5">
      <c r="A30" s="22"/>
      <c r="B30" s="537" t="s">
        <v>186</v>
      </c>
      <c r="C30" s="401"/>
      <c r="D30" s="220">
        <f>'Steps 5a-c'!D54</f>
      </c>
      <c r="E30" s="6" t="s">
        <v>71</v>
      </c>
      <c r="F30" s="7"/>
      <c r="G30" s="23"/>
      <c r="H30" s="7"/>
    </row>
    <row r="31" spans="1:8" ht="17.25" thickBot="1">
      <c r="A31" s="22"/>
      <c r="B31" s="403" t="s">
        <v>256</v>
      </c>
      <c r="C31" s="403"/>
      <c r="D31" s="222">
        <f>D18</f>
        <v>0</v>
      </c>
      <c r="E31" s="9" t="s">
        <v>71</v>
      </c>
      <c r="F31" s="7"/>
      <c r="G31" s="23"/>
      <c r="H31" s="7"/>
    </row>
    <row r="32" spans="1:8" ht="18.75" customHeight="1">
      <c r="A32" s="22"/>
      <c r="B32" s="551" t="s">
        <v>253</v>
      </c>
      <c r="C32" s="552"/>
      <c r="D32" s="228">
        <f>IF(ISERROR(D30),"",IF(D30="","",IF(ISERROR(D31),"",D30-D31)))</f>
      </c>
      <c r="E32" s="169" t="s">
        <v>71</v>
      </c>
      <c r="F32" s="61"/>
      <c r="G32" s="23"/>
      <c r="H32" s="7"/>
    </row>
    <row r="33" spans="1:8" ht="15">
      <c r="A33" s="22"/>
      <c r="B33" s="553"/>
      <c r="C33" s="554"/>
      <c r="D33" s="226">
        <f>IF(ISERROR(D32*325853.4),"",D32*325853.4)</f>
      </c>
      <c r="E33" s="167" t="s">
        <v>325</v>
      </c>
      <c r="F33" s="61"/>
      <c r="G33" s="23"/>
      <c r="H33" s="7"/>
    </row>
    <row r="34" spans="1:8" ht="15.75" thickBot="1">
      <c r="A34" s="22"/>
      <c r="B34" s="555"/>
      <c r="C34" s="556"/>
      <c r="D34" s="227">
        <f>IF(ISERROR(D32*43560),"",D32*43560)</f>
      </c>
      <c r="E34" s="168" t="s">
        <v>326</v>
      </c>
      <c r="F34" s="7"/>
      <c r="G34" s="23"/>
      <c r="H34" s="7"/>
    </row>
    <row r="35" spans="1:8" ht="15.75" thickBot="1">
      <c r="A35" s="24"/>
      <c r="B35" s="30"/>
      <c r="C35" s="30"/>
      <c r="D35" s="31"/>
      <c r="E35" s="25"/>
      <c r="F35" s="25"/>
      <c r="G35" s="26"/>
      <c r="H35" s="7"/>
    </row>
    <row r="36" spans="1:8" ht="15">
      <c r="A36" s="71" t="s">
        <v>128</v>
      </c>
      <c r="B36" s="383" t="str">
        <f>'General Information'!B4:E4</f>
        <v>[Insert Project Name in General Info.]</v>
      </c>
      <c r="C36" s="383"/>
      <c r="D36" s="383"/>
      <c r="E36" s="383"/>
      <c r="F36" s="383"/>
      <c r="G36" s="7"/>
      <c r="H36" s="7"/>
    </row>
    <row r="37" spans="1:8" ht="15">
      <c r="A37" s="7"/>
      <c r="B37" s="7"/>
      <c r="C37" s="7"/>
      <c r="D37" s="7"/>
      <c r="E37" s="7"/>
      <c r="F37" s="7"/>
      <c r="G37" s="7"/>
      <c r="H37" s="7"/>
    </row>
    <row r="38" spans="1:8" ht="15">
      <c r="A38" s="52" t="s">
        <v>247</v>
      </c>
      <c r="B38" s="7"/>
      <c r="C38" s="7"/>
      <c r="D38" s="7"/>
      <c r="E38" s="7"/>
      <c r="F38" s="7"/>
      <c r="G38" s="7"/>
      <c r="H38" s="7"/>
    </row>
    <row r="39" spans="1:8" ht="15.75" thickBot="1">
      <c r="A39" s="7"/>
      <c r="B39" s="58"/>
      <c r="C39" s="58"/>
      <c r="D39" s="14"/>
      <c r="E39" s="7"/>
      <c r="F39" s="7"/>
      <c r="G39" s="7"/>
      <c r="H39" s="7"/>
    </row>
    <row r="40" spans="1:8" ht="15">
      <c r="A40" s="115" t="s">
        <v>280</v>
      </c>
      <c r="B40" s="75"/>
      <c r="C40" s="75"/>
      <c r="D40" s="76"/>
      <c r="E40" s="20"/>
      <c r="F40" s="20"/>
      <c r="G40" s="21"/>
      <c r="H40" s="7"/>
    </row>
    <row r="41" spans="1:8" ht="16.5">
      <c r="A41" s="116" t="s">
        <v>281</v>
      </c>
      <c r="B41" s="146"/>
      <c r="C41" s="146"/>
      <c r="D41" s="14"/>
      <c r="E41" s="7"/>
      <c r="F41" s="7"/>
      <c r="G41" s="23"/>
      <c r="H41" s="7"/>
    </row>
    <row r="42" spans="1:8" ht="16.5">
      <c r="A42" s="392" t="s">
        <v>172</v>
      </c>
      <c r="B42" s="393"/>
      <c r="C42" s="393"/>
      <c r="D42" s="393"/>
      <c r="E42" s="393"/>
      <c r="F42" s="7" t="s">
        <v>75</v>
      </c>
      <c r="G42" s="113"/>
      <c r="H42" s="7"/>
    </row>
    <row r="43" spans="1:8" ht="15">
      <c r="A43" s="22"/>
      <c r="B43" s="7"/>
      <c r="C43" s="7"/>
      <c r="D43" s="7"/>
      <c r="E43" s="7"/>
      <c r="F43" s="7"/>
      <c r="G43" s="23"/>
      <c r="H43" s="7"/>
    </row>
    <row r="44" spans="1:8" ht="15">
      <c r="A44" s="22" t="s">
        <v>52</v>
      </c>
      <c r="B44" s="7"/>
      <c r="C44" s="7"/>
      <c r="D44" s="7"/>
      <c r="E44" s="7"/>
      <c r="F44" s="7"/>
      <c r="G44" s="23"/>
      <c r="H44" s="7"/>
    </row>
    <row r="45" spans="1:8" ht="15" customHeight="1">
      <c r="A45" s="416" t="s">
        <v>239</v>
      </c>
      <c r="B45" s="417"/>
      <c r="C45" s="417"/>
      <c r="D45" s="417"/>
      <c r="E45" s="417"/>
      <c r="F45" s="417"/>
      <c r="G45" s="418"/>
      <c r="H45" s="104"/>
    </row>
    <row r="46" spans="1:8" ht="15">
      <c r="A46" s="147" t="s">
        <v>212</v>
      </c>
      <c r="B46" s="7"/>
      <c r="C46" s="7"/>
      <c r="D46" s="7"/>
      <c r="E46" s="7"/>
      <c r="F46" s="7"/>
      <c r="G46" s="23"/>
      <c r="H46" s="7"/>
    </row>
    <row r="47" spans="1:8" ht="16.5">
      <c r="A47" s="147" t="s">
        <v>173</v>
      </c>
      <c r="B47" s="7"/>
      <c r="C47" s="7"/>
      <c r="D47" s="7"/>
      <c r="E47" s="7"/>
      <c r="F47" s="7"/>
      <c r="G47" s="23"/>
      <c r="H47" s="7"/>
    </row>
    <row r="48" spans="1:8" ht="15">
      <c r="A48" s="147"/>
      <c r="B48" s="7"/>
      <c r="C48" s="7"/>
      <c r="D48" s="7"/>
      <c r="E48" s="7"/>
      <c r="F48" s="7"/>
      <c r="G48" s="23"/>
      <c r="H48" s="7"/>
    </row>
    <row r="49" spans="1:8" ht="15">
      <c r="A49" s="22"/>
      <c r="B49" s="547" t="s">
        <v>93</v>
      </c>
      <c r="C49" s="547"/>
      <c r="D49" s="547"/>
      <c r="E49" s="18" t="s">
        <v>65</v>
      </c>
      <c r="F49" s="7"/>
      <c r="G49" s="23"/>
      <c r="H49" s="7"/>
    </row>
    <row r="50" spans="1:8" ht="15">
      <c r="A50" s="22"/>
      <c r="B50" s="333" t="s">
        <v>278</v>
      </c>
      <c r="C50" s="335"/>
      <c r="D50" s="87">
        <f>'Steps 5a-c'!D33</f>
      </c>
      <c r="E50" s="16"/>
      <c r="F50" s="7"/>
      <c r="G50" s="23"/>
      <c r="H50" s="7"/>
    </row>
    <row r="51" spans="1:8" ht="17.25" thickBot="1">
      <c r="A51" s="22"/>
      <c r="B51" s="545" t="s">
        <v>174</v>
      </c>
      <c r="C51" s="546"/>
      <c r="D51" s="69">
        <f>IF('Step 2'!B9&gt;0,'Step 2'!B9,IF('Step 2'!B23="N",IF('Step 2'!B26&gt;0.5,'Step 2'!B20,'Step 2'!B21),'Step 2'!B21))</f>
        <v>0</v>
      </c>
      <c r="E51" s="16" t="s">
        <v>245</v>
      </c>
      <c r="F51" s="250"/>
      <c r="G51" s="23"/>
      <c r="H51" s="7"/>
    </row>
    <row r="52" spans="1:8" ht="17.25" thickBot="1">
      <c r="A52" s="22"/>
      <c r="B52" s="535" t="s">
        <v>175</v>
      </c>
      <c r="C52" s="536"/>
      <c r="D52" s="70">
        <f>IF(ISERROR(D50),"",IF(D50="","",IF(ISERROR(D51),"",IF(D51="","",(D50*D51)-(0.3*D51)))))</f>
      </c>
      <c r="E52" s="17" t="s">
        <v>245</v>
      </c>
      <c r="F52" s="249"/>
      <c r="G52" s="23"/>
      <c r="H52" s="7"/>
    </row>
    <row r="53" spans="1:8" ht="15">
      <c r="A53" s="145"/>
      <c r="B53" s="146"/>
      <c r="C53" s="14"/>
      <c r="D53" s="7"/>
      <c r="E53" s="7"/>
      <c r="F53" s="7"/>
      <c r="G53" s="23"/>
      <c r="H53" s="7"/>
    </row>
    <row r="54" spans="1:8" ht="15" customHeight="1">
      <c r="A54" s="548" t="s">
        <v>282</v>
      </c>
      <c r="B54" s="549"/>
      <c r="C54" s="549"/>
      <c r="D54" s="549"/>
      <c r="E54" s="549"/>
      <c r="F54" s="549"/>
      <c r="G54" s="550"/>
      <c r="H54" s="107"/>
    </row>
    <row r="55" spans="1:7" ht="16.5">
      <c r="A55" s="392" t="s">
        <v>176</v>
      </c>
      <c r="B55" s="393"/>
      <c r="C55" s="393"/>
      <c r="D55" s="393"/>
      <c r="E55" s="393"/>
      <c r="F55" s="7" t="s">
        <v>76</v>
      </c>
      <c r="G55" s="113"/>
    </row>
    <row r="56" spans="1:8" ht="15">
      <c r="A56" s="22" t="s">
        <v>52</v>
      </c>
      <c r="B56" s="7"/>
      <c r="C56" s="7"/>
      <c r="D56" s="7"/>
      <c r="E56" s="7"/>
      <c r="F56" s="7"/>
      <c r="G56" s="23"/>
      <c r="H56" s="7"/>
    </row>
    <row r="57" spans="1:8" ht="30" customHeight="1">
      <c r="A57" s="416" t="s">
        <v>238</v>
      </c>
      <c r="B57" s="417"/>
      <c r="C57" s="417"/>
      <c r="D57" s="417"/>
      <c r="E57" s="417"/>
      <c r="F57" s="417"/>
      <c r="G57" s="418"/>
      <c r="H57" s="104"/>
    </row>
    <row r="58" spans="1:8" ht="15" customHeight="1">
      <c r="A58" s="416" t="s">
        <v>64</v>
      </c>
      <c r="B58" s="417"/>
      <c r="C58" s="417"/>
      <c r="D58" s="417"/>
      <c r="E58" s="417"/>
      <c r="F58" s="417"/>
      <c r="G58" s="418"/>
      <c r="H58" s="104"/>
    </row>
    <row r="59" spans="1:8" ht="30" customHeight="1">
      <c r="A59" s="416" t="s">
        <v>213</v>
      </c>
      <c r="B59" s="417"/>
      <c r="C59" s="417"/>
      <c r="D59" s="417"/>
      <c r="E59" s="417"/>
      <c r="F59" s="417"/>
      <c r="G59" s="418"/>
      <c r="H59" s="104"/>
    </row>
    <row r="60" spans="1:8" ht="15">
      <c r="A60" s="22"/>
      <c r="B60" s="7"/>
      <c r="C60" s="7"/>
      <c r="D60" s="7"/>
      <c r="E60" s="7"/>
      <c r="F60" s="7"/>
      <c r="G60" s="23"/>
      <c r="H60" s="7"/>
    </row>
    <row r="61" spans="1:8" ht="15">
      <c r="A61" s="22"/>
      <c r="B61" s="390" t="s">
        <v>92</v>
      </c>
      <c r="C61" s="390"/>
      <c r="D61" s="390"/>
      <c r="E61" s="5" t="s">
        <v>65</v>
      </c>
      <c r="F61" s="7"/>
      <c r="G61" s="23"/>
      <c r="H61" s="7"/>
    </row>
    <row r="62" spans="1:8" ht="15">
      <c r="A62" s="22"/>
      <c r="B62" s="537" t="s">
        <v>63</v>
      </c>
      <c r="C62" s="401"/>
      <c r="D62" s="151">
        <v>0.95</v>
      </c>
      <c r="E62" s="171"/>
      <c r="F62" s="7"/>
      <c r="G62" s="23"/>
      <c r="H62" s="7"/>
    </row>
    <row r="63" spans="1:8" ht="17.25" thickBot="1">
      <c r="A63" s="22"/>
      <c r="B63" s="538" t="s">
        <v>175</v>
      </c>
      <c r="C63" s="539"/>
      <c r="D63" s="65">
        <f>IF(ISERROR(D52),"",D52)</f>
      </c>
      <c r="E63" s="9" t="s">
        <v>245</v>
      </c>
      <c r="F63" s="7"/>
      <c r="G63" s="23"/>
      <c r="H63" s="7"/>
    </row>
    <row r="64" spans="1:8" ht="16.5" customHeight="1">
      <c r="A64" s="22"/>
      <c r="B64" s="520" t="s">
        <v>177</v>
      </c>
      <c r="C64" s="521"/>
      <c r="D64" s="223">
        <f>IF(ISERROR(D62),"",IF(D62="","",IF(ISERROR(D63),"",IF(D63="","",D62*(0.75/12)*D63))))</f>
      </c>
      <c r="E64" s="166" t="s">
        <v>71</v>
      </c>
      <c r="F64" s="7"/>
      <c r="G64" s="23"/>
      <c r="H64" s="7"/>
    </row>
    <row r="65" spans="1:8" ht="15">
      <c r="A65" s="22"/>
      <c r="B65" s="522"/>
      <c r="C65" s="523"/>
      <c r="D65" s="226">
        <f>IF(ISERROR(D64*325853.4),"",D64*325853.4)</f>
      </c>
      <c r="E65" s="167" t="s">
        <v>325</v>
      </c>
      <c r="F65" s="7"/>
      <c r="G65" s="23"/>
      <c r="H65" s="7"/>
    </row>
    <row r="66" spans="1:8" ht="15.75" thickBot="1">
      <c r="A66" s="22"/>
      <c r="B66" s="524"/>
      <c r="C66" s="525"/>
      <c r="D66" s="227">
        <f>IF(ISERROR(D64*43560),"",D64*43560)</f>
      </c>
      <c r="E66" s="168" t="s">
        <v>326</v>
      </c>
      <c r="F66" s="7"/>
      <c r="G66" s="23"/>
      <c r="H66" s="7"/>
    </row>
    <row r="67" spans="1:8" s="170" customFormat="1" ht="15.75" thickBot="1">
      <c r="A67" s="24"/>
      <c r="B67" s="211"/>
      <c r="C67" s="211"/>
      <c r="D67" s="29"/>
      <c r="E67" s="25"/>
      <c r="F67" s="25"/>
      <c r="G67" s="26"/>
      <c r="H67" s="7"/>
    </row>
    <row r="68" spans="1:8" s="170" customFormat="1" ht="15">
      <c r="A68" s="7"/>
      <c r="B68" s="209"/>
      <c r="C68" s="209"/>
      <c r="D68" s="210"/>
      <c r="E68" s="7"/>
      <c r="F68" s="7"/>
      <c r="G68" s="7"/>
      <c r="H68" s="7"/>
    </row>
    <row r="69" spans="1:8" ht="15">
      <c r="A69" s="71" t="s">
        <v>128</v>
      </c>
      <c r="B69" s="383" t="str">
        <f>'General Information'!B4:E4</f>
        <v>[Insert Project Name in General Info.]</v>
      </c>
      <c r="C69" s="383"/>
      <c r="D69" s="383"/>
      <c r="E69" s="383"/>
      <c r="F69" s="383"/>
      <c r="G69" s="7"/>
      <c r="H69" s="7"/>
    </row>
    <row r="70" spans="1:8" ht="15">
      <c r="A70" s="7"/>
      <c r="B70" s="7"/>
      <c r="C70" s="7"/>
      <c r="D70" s="7"/>
      <c r="E70" s="7"/>
      <c r="F70" s="7"/>
      <c r="G70" s="7"/>
      <c r="H70" s="7"/>
    </row>
    <row r="71" spans="1:8" ht="15">
      <c r="A71" s="52" t="s">
        <v>247</v>
      </c>
      <c r="B71" s="7"/>
      <c r="C71" s="7"/>
      <c r="D71" s="7"/>
      <c r="E71" s="7"/>
      <c r="F71" s="7"/>
      <c r="G71" s="7"/>
      <c r="H71" s="7"/>
    </row>
    <row r="72" spans="1:8" ht="15.75" thickBot="1">
      <c r="A72" s="7"/>
      <c r="B72" s="58"/>
      <c r="C72" s="58"/>
      <c r="D72" s="56"/>
      <c r="E72" s="7"/>
      <c r="F72" s="7"/>
      <c r="G72" s="7"/>
      <c r="H72" s="7"/>
    </row>
    <row r="73" spans="1:8" ht="30" customHeight="1">
      <c r="A73" s="532" t="s">
        <v>297</v>
      </c>
      <c r="B73" s="533"/>
      <c r="C73" s="533"/>
      <c r="D73" s="533"/>
      <c r="E73" s="533"/>
      <c r="F73" s="533"/>
      <c r="G73" s="534"/>
      <c r="H73" s="110"/>
    </row>
    <row r="74" spans="1:8" ht="15">
      <c r="A74" s="22"/>
      <c r="B74" s="96"/>
      <c r="C74" s="96"/>
      <c r="D74" s="56"/>
      <c r="E74" s="7"/>
      <c r="F74" s="7"/>
      <c r="G74" s="23"/>
      <c r="H74" s="7"/>
    </row>
    <row r="75" spans="1:8" ht="33" customHeight="1">
      <c r="A75" s="416" t="s">
        <v>144</v>
      </c>
      <c r="B75" s="417"/>
      <c r="C75" s="417"/>
      <c r="D75" s="417"/>
      <c r="E75" s="417"/>
      <c r="F75" s="417"/>
      <c r="G75" s="418"/>
      <c r="H75" s="105"/>
    </row>
    <row r="76" spans="1:8" ht="15" customHeight="1">
      <c r="A76" s="416" t="s">
        <v>238</v>
      </c>
      <c r="B76" s="417"/>
      <c r="C76" s="417"/>
      <c r="D76" s="417"/>
      <c r="E76" s="417"/>
      <c r="F76" s="417"/>
      <c r="G76" s="418"/>
      <c r="H76" s="104"/>
    </row>
    <row r="77" spans="1:8" ht="15">
      <c r="A77" s="118"/>
      <c r="B77" s="98"/>
      <c r="C77" s="98"/>
      <c r="D77" s="98"/>
      <c r="E77" s="98"/>
      <c r="F77" s="98"/>
      <c r="G77" s="119"/>
      <c r="H77" s="98"/>
    </row>
    <row r="78" spans="1:8" ht="16.5">
      <c r="A78" s="22"/>
      <c r="B78" s="388" t="s">
        <v>296</v>
      </c>
      <c r="C78" s="388"/>
      <c r="D78" s="220">
        <f>IF(ISERROR(D64),"",D64)</f>
      </c>
      <c r="E78" s="6" t="s">
        <v>71</v>
      </c>
      <c r="F78" s="7"/>
      <c r="G78" s="23"/>
      <c r="H78" s="7"/>
    </row>
    <row r="79" spans="1:8" ht="17.25" thickBot="1">
      <c r="A79" s="22"/>
      <c r="B79" s="540" t="s">
        <v>259</v>
      </c>
      <c r="C79" s="541"/>
      <c r="D79" s="229">
        <f>IF(ISERROR(D18),"",D18)</f>
        <v>0</v>
      </c>
      <c r="E79" s="74" t="s">
        <v>71</v>
      </c>
      <c r="F79" s="7"/>
      <c r="G79" s="23"/>
      <c r="H79" s="7"/>
    </row>
    <row r="80" spans="1:8" ht="16.5" thickBot="1">
      <c r="A80" s="22"/>
      <c r="B80" s="507" t="s">
        <v>295</v>
      </c>
      <c r="C80" s="508"/>
      <c r="D80" s="101" t="str">
        <f>IF(D79&lt;D78,"GREATER THAN",IF(D79&gt;D78,"LESS THAN",""))</f>
        <v>GREATER THAN</v>
      </c>
      <c r="E80" s="139">
        <v>0.3</v>
      </c>
      <c r="F80" s="7"/>
      <c r="G80" s="23"/>
      <c r="H80" s="7"/>
    </row>
    <row r="81" spans="1:8" ht="15">
      <c r="A81" s="22"/>
      <c r="B81" s="96"/>
      <c r="C81" s="96"/>
      <c r="D81" s="56"/>
      <c r="E81" s="7"/>
      <c r="F81" s="7"/>
      <c r="G81" s="23"/>
      <c r="H81" s="7"/>
    </row>
    <row r="82" spans="1:8" ht="21" customHeight="1">
      <c r="A82" s="22"/>
      <c r="B82" s="72" t="s">
        <v>283</v>
      </c>
      <c r="C82" s="96"/>
      <c r="D82" s="56"/>
      <c r="E82" s="7"/>
      <c r="F82" s="7"/>
      <c r="G82" s="23"/>
      <c r="H82" s="7"/>
    </row>
    <row r="83" spans="1:8" ht="24" customHeight="1" thickBot="1">
      <c r="A83" s="24"/>
      <c r="B83" s="142" t="s">
        <v>284</v>
      </c>
      <c r="C83" s="30"/>
      <c r="D83" s="117"/>
      <c r="E83" s="25"/>
      <c r="F83" s="25"/>
      <c r="G83" s="26"/>
      <c r="H83" s="7"/>
    </row>
    <row r="84" spans="1:8" ht="15.75">
      <c r="A84" s="59" t="s">
        <v>258</v>
      </c>
      <c r="B84" s="60"/>
      <c r="C84" s="96"/>
      <c r="D84" s="56"/>
      <c r="E84" s="7"/>
      <c r="F84" s="7"/>
      <c r="G84" s="7"/>
      <c r="H84" s="7"/>
    </row>
    <row r="85" spans="1:8" ht="15.75">
      <c r="A85" s="59" t="s">
        <v>255</v>
      </c>
      <c r="B85" s="60"/>
      <c r="C85" s="58"/>
      <c r="D85" s="56"/>
      <c r="E85" s="7"/>
      <c r="F85" s="7"/>
      <c r="G85" s="7"/>
      <c r="H85" s="7"/>
    </row>
    <row r="86" spans="1:8" ht="21" customHeight="1">
      <c r="A86" s="7"/>
      <c r="B86" s="60"/>
      <c r="C86" s="58"/>
      <c r="D86" s="56"/>
      <c r="E86" s="7"/>
      <c r="F86" s="7"/>
      <c r="G86" s="7"/>
      <c r="H86" s="7"/>
    </row>
    <row r="87" spans="1:8" ht="15.75" thickBot="1">
      <c r="A87" s="120"/>
      <c r="B87" s="7"/>
      <c r="C87" s="14"/>
      <c r="D87" s="7"/>
      <c r="E87" s="7"/>
      <c r="F87" s="7"/>
      <c r="G87" s="7"/>
      <c r="H87" s="7"/>
    </row>
    <row r="88" spans="1:8" ht="18.75">
      <c r="A88" s="501" t="s">
        <v>275</v>
      </c>
      <c r="B88" s="502"/>
      <c r="C88" s="502"/>
      <c r="D88" s="502"/>
      <c r="E88" s="502"/>
      <c r="F88" s="502"/>
      <c r="G88" s="503"/>
      <c r="H88" s="111"/>
    </row>
    <row r="89" spans="1:8" ht="16.5">
      <c r="A89" s="122" t="s">
        <v>286</v>
      </c>
      <c r="B89" s="7"/>
      <c r="C89" s="7"/>
      <c r="D89" s="7"/>
      <c r="E89" s="7"/>
      <c r="F89" s="7"/>
      <c r="G89" s="23"/>
      <c r="H89" s="7"/>
    </row>
    <row r="90" spans="1:8" ht="15">
      <c r="A90" s="122"/>
      <c r="B90" s="7"/>
      <c r="C90" s="7"/>
      <c r="D90" s="7"/>
      <c r="E90" s="7"/>
      <c r="F90" s="7"/>
      <c r="G90" s="23"/>
      <c r="H90" s="7"/>
    </row>
    <row r="91" spans="1:8" ht="16.5">
      <c r="A91" s="504" t="s">
        <v>285</v>
      </c>
      <c r="B91" s="505"/>
      <c r="C91" s="505"/>
      <c r="D91" s="505"/>
      <c r="E91" s="505"/>
      <c r="F91" s="505"/>
      <c r="G91" s="506"/>
      <c r="H91" s="105"/>
    </row>
    <row r="92" spans="1:8" ht="15.75" thickBot="1">
      <c r="A92" s="123"/>
      <c r="B92" s="7"/>
      <c r="C92" s="7"/>
      <c r="D92" s="7"/>
      <c r="E92" s="7"/>
      <c r="F92" s="7"/>
      <c r="G92" s="23"/>
      <c r="H92" s="7"/>
    </row>
    <row r="93" spans="1:8" ht="19.5" customHeight="1">
      <c r="A93" s="22"/>
      <c r="B93" s="509" t="s">
        <v>253</v>
      </c>
      <c r="C93" s="510"/>
      <c r="D93" s="228" t="str">
        <f>IF(D80="LESS THAN",D32,IF(D80="","","N/A"))</f>
        <v>N/A</v>
      </c>
      <c r="E93" s="169" t="s">
        <v>71</v>
      </c>
      <c r="F93" s="61"/>
      <c r="G93" s="23"/>
      <c r="H93" s="7"/>
    </row>
    <row r="94" spans="1:8" ht="15">
      <c r="A94" s="22"/>
      <c r="B94" s="511"/>
      <c r="C94" s="512"/>
      <c r="D94" s="226">
        <f>IF(ISERROR(D93*325853.4),"",D93*325853.4)</f>
      </c>
      <c r="E94" s="167" t="s">
        <v>325</v>
      </c>
      <c r="F94" s="61"/>
      <c r="G94" s="23"/>
      <c r="H94" s="7"/>
    </row>
    <row r="95" spans="1:8" ht="15.75" thickBot="1">
      <c r="A95" s="22"/>
      <c r="B95" s="513"/>
      <c r="C95" s="514"/>
      <c r="D95" s="227">
        <f>IF(ISERROR(D93*43560),"",D93*43560)</f>
      </c>
      <c r="E95" s="168" t="s">
        <v>326</v>
      </c>
      <c r="F95" s="61"/>
      <c r="G95" s="23"/>
      <c r="H95" s="7"/>
    </row>
    <row r="96" spans="1:8" ht="15">
      <c r="A96" s="124"/>
      <c r="B96" s="144"/>
      <c r="C96" s="144"/>
      <c r="D96" s="144"/>
      <c r="E96" s="144"/>
      <c r="F96" s="144"/>
      <c r="G96" s="125"/>
      <c r="H96" s="91"/>
    </row>
    <row r="97" spans="1:8" ht="15.75">
      <c r="A97" s="124"/>
      <c r="B97" s="64" t="s">
        <v>141</v>
      </c>
      <c r="C97" s="144"/>
      <c r="D97" s="144"/>
      <c r="E97" s="144"/>
      <c r="F97" s="231" t="str">
        <f>D93</f>
        <v>N/A</v>
      </c>
      <c r="G97" s="167" t="s">
        <v>71</v>
      </c>
      <c r="H97" s="91"/>
    </row>
    <row r="98" spans="1:8" ht="15.75">
      <c r="A98" s="124"/>
      <c r="B98" s="64"/>
      <c r="C98" s="144"/>
      <c r="D98" s="144"/>
      <c r="E98" s="144"/>
      <c r="F98" s="226">
        <f>IF(ISERROR(F97*325853.4),"",F97*325853.4)</f>
      </c>
      <c r="G98" s="167" t="s">
        <v>325</v>
      </c>
      <c r="H98" s="140"/>
    </row>
    <row r="99" spans="1:8" ht="15.75">
      <c r="A99" s="124"/>
      <c r="B99" s="64"/>
      <c r="C99" s="144"/>
      <c r="D99" s="144"/>
      <c r="E99" s="144"/>
      <c r="F99" s="226">
        <f>IF(ISERROR(F97*43560),"",F97*43560)</f>
      </c>
      <c r="G99" s="212" t="s">
        <v>326</v>
      </c>
      <c r="H99" s="140"/>
    </row>
    <row r="100" spans="1:8" ht="15.75" thickBot="1">
      <c r="A100" s="126"/>
      <c r="B100" s="127"/>
      <c r="C100" s="127"/>
      <c r="D100" s="127"/>
      <c r="E100" s="127"/>
      <c r="F100" s="127"/>
      <c r="G100" s="213"/>
      <c r="H100" s="91"/>
    </row>
    <row r="101" spans="2:8" ht="15">
      <c r="B101" s="121"/>
      <c r="C101" s="121"/>
      <c r="D101" s="121"/>
      <c r="F101" s="121" t="s">
        <v>248</v>
      </c>
      <c r="G101" s="121"/>
      <c r="H101" s="7"/>
    </row>
    <row r="102" spans="1:8" ht="15">
      <c r="A102" s="71" t="s">
        <v>128</v>
      </c>
      <c r="B102" s="383" t="str">
        <f>'General Information'!B4:E4</f>
        <v>[Insert Project Name in General Info.]</v>
      </c>
      <c r="C102" s="383"/>
      <c r="D102" s="383"/>
      <c r="E102" s="383"/>
      <c r="F102" s="383"/>
      <c r="G102" s="7"/>
      <c r="H102" s="7"/>
    </row>
    <row r="103" spans="1:8" ht="15">
      <c r="A103" s="7"/>
      <c r="G103" s="7"/>
      <c r="H103" s="7"/>
    </row>
    <row r="104" spans="1:8" ht="15">
      <c r="A104" s="52" t="s">
        <v>247</v>
      </c>
      <c r="G104" s="7"/>
      <c r="H104" s="7"/>
    </row>
    <row r="105" spans="7:8" ht="22.5" customHeight="1" thickBot="1">
      <c r="G105" s="7"/>
      <c r="H105" s="7"/>
    </row>
    <row r="106" spans="1:8" s="13" customFormat="1" ht="18.75">
      <c r="A106" s="542" t="s">
        <v>276</v>
      </c>
      <c r="B106" s="543"/>
      <c r="C106" s="543"/>
      <c r="D106" s="543"/>
      <c r="E106" s="543"/>
      <c r="F106" s="543"/>
      <c r="G106" s="544"/>
      <c r="H106" s="112"/>
    </row>
    <row r="107" spans="1:8" ht="47.25" customHeight="1">
      <c r="A107" s="516" t="s">
        <v>273</v>
      </c>
      <c r="B107" s="517"/>
      <c r="C107" s="517"/>
      <c r="D107" s="517"/>
      <c r="E107" s="517"/>
      <c r="F107" s="517"/>
      <c r="G107" s="518"/>
      <c r="H107" s="107"/>
    </row>
    <row r="108" spans="1:8" ht="15.75" thickBot="1">
      <c r="A108" s="22"/>
      <c r="B108" s="7"/>
      <c r="C108" s="7"/>
      <c r="D108" s="7"/>
      <c r="E108" s="7"/>
      <c r="F108" s="7"/>
      <c r="G108" s="23"/>
      <c r="H108" s="7"/>
    </row>
    <row r="109" spans="1:8" ht="16.5">
      <c r="A109" s="115" t="s">
        <v>302</v>
      </c>
      <c r="B109" s="20"/>
      <c r="C109" s="20"/>
      <c r="D109" s="20"/>
      <c r="E109" s="20"/>
      <c r="F109" s="20"/>
      <c r="G109" s="21"/>
      <c r="H109" s="7"/>
    </row>
    <row r="110" spans="1:8" ht="16.5">
      <c r="A110" s="392" t="s">
        <v>304</v>
      </c>
      <c r="B110" s="393"/>
      <c r="C110" s="393"/>
      <c r="D110" s="393"/>
      <c r="E110" s="393"/>
      <c r="F110" s="15" t="s">
        <v>298</v>
      </c>
      <c r="G110" s="113"/>
      <c r="H110" s="7"/>
    </row>
    <row r="111" spans="1:8" ht="15">
      <c r="A111" s="22"/>
      <c r="B111" s="7"/>
      <c r="C111" s="7"/>
      <c r="D111" s="7"/>
      <c r="E111" s="7"/>
      <c r="F111" s="7"/>
      <c r="G111" s="23"/>
      <c r="H111" s="7"/>
    </row>
    <row r="112" spans="1:8" ht="15">
      <c r="A112" s="22" t="s">
        <v>52</v>
      </c>
      <c r="B112" s="7"/>
      <c r="C112" s="7"/>
      <c r="D112" s="7"/>
      <c r="E112" s="7"/>
      <c r="F112" s="7"/>
      <c r="G112" s="23"/>
      <c r="H112" s="7"/>
    </row>
    <row r="113" spans="1:8" ht="16.5">
      <c r="A113" s="92" t="s">
        <v>299</v>
      </c>
      <c r="B113" s="93"/>
      <c r="C113" s="93"/>
      <c r="D113" s="93"/>
      <c r="E113" s="93"/>
      <c r="F113" s="93"/>
      <c r="G113" s="94"/>
      <c r="H113" s="93"/>
    </row>
    <row r="114" spans="1:8" ht="31.5" customHeight="1">
      <c r="A114" s="498" t="s">
        <v>257</v>
      </c>
      <c r="B114" s="499"/>
      <c r="C114" s="499"/>
      <c r="D114" s="499"/>
      <c r="E114" s="499"/>
      <c r="F114" s="499"/>
      <c r="G114" s="500"/>
      <c r="H114" s="106"/>
    </row>
    <row r="115" spans="1:8" ht="16.5" customHeight="1">
      <c r="A115" s="416" t="s">
        <v>300</v>
      </c>
      <c r="B115" s="417"/>
      <c r="C115" s="417"/>
      <c r="D115" s="417"/>
      <c r="E115" s="417"/>
      <c r="F115" s="417"/>
      <c r="G115" s="418"/>
      <c r="H115" s="104"/>
    </row>
    <row r="116" spans="1:8" ht="15">
      <c r="A116" s="128"/>
      <c r="B116" s="97"/>
      <c r="C116" s="97"/>
      <c r="D116" s="97"/>
      <c r="E116" s="97"/>
      <c r="F116" s="97"/>
      <c r="G116" s="129"/>
      <c r="H116" s="97"/>
    </row>
    <row r="117" spans="1:8" ht="15">
      <c r="A117" s="22"/>
      <c r="B117" s="390"/>
      <c r="C117" s="390"/>
      <c r="D117" s="390"/>
      <c r="E117" s="5" t="s">
        <v>65</v>
      </c>
      <c r="F117" s="7"/>
      <c r="G117" s="23"/>
      <c r="H117" s="7"/>
    </row>
    <row r="118" spans="1:8" ht="16.5">
      <c r="A118" s="22"/>
      <c r="B118" s="537" t="s">
        <v>277</v>
      </c>
      <c r="C118" s="401"/>
      <c r="D118" s="230">
        <f>IF(D80="LESS THAN","N/A",IF(D80="GREATER THAN",'Steps 5a-c'!D54,""))</f>
      </c>
      <c r="E118" s="6" t="s">
        <v>71</v>
      </c>
      <c r="F118" s="7"/>
      <c r="G118" s="23"/>
      <c r="H118" s="7"/>
    </row>
    <row r="119" spans="1:8" ht="17.25" thickBot="1">
      <c r="A119" s="22"/>
      <c r="B119" s="453" t="s">
        <v>178</v>
      </c>
      <c r="C119" s="453"/>
      <c r="D119" s="222">
        <f>IF(D80="LESS THAN","N/A",IF(D80="GREATER THAN",D64,""))</f>
      </c>
      <c r="E119" s="9" t="s">
        <v>71</v>
      </c>
      <c r="F119" s="7"/>
      <c r="G119" s="23"/>
      <c r="H119" s="7"/>
    </row>
    <row r="120" spans="1:8" ht="16.5" customHeight="1">
      <c r="A120" s="22"/>
      <c r="B120" s="520" t="s">
        <v>303</v>
      </c>
      <c r="C120" s="521"/>
      <c r="D120" s="165">
        <f>IF(D80="LESS THAN","N/A",IF(ISERROR(D119),"",IF(D119="","",IF(ISERROR(D119),"",IF(D119="","",((D118-D119)))))))</f>
      </c>
      <c r="E120" s="166" t="s">
        <v>71</v>
      </c>
      <c r="F120" s="61"/>
      <c r="G120" s="23"/>
      <c r="H120" s="7"/>
    </row>
    <row r="121" spans="1:8" ht="15">
      <c r="A121" s="22"/>
      <c r="B121" s="522"/>
      <c r="C121" s="523"/>
      <c r="D121" s="226">
        <f>IF(ISERROR(D120*325853.4),"",D120*325853.4)</f>
      </c>
      <c r="E121" s="167" t="s">
        <v>325</v>
      </c>
      <c r="F121" s="61"/>
      <c r="G121" s="23"/>
      <c r="H121" s="7"/>
    </row>
    <row r="122" spans="1:8" ht="15.75" thickBot="1">
      <c r="A122" s="22"/>
      <c r="B122" s="524"/>
      <c r="C122" s="525"/>
      <c r="D122" s="227">
        <f>IF(ISERROR(D120*43560),"",D120*43560)</f>
      </c>
      <c r="E122" s="168" t="s">
        <v>326</v>
      </c>
      <c r="F122" s="61"/>
      <c r="G122" s="23"/>
      <c r="H122" s="7"/>
    </row>
    <row r="123" spans="1:8" ht="15.75" thickBot="1">
      <c r="A123" s="24"/>
      <c r="B123" s="25"/>
      <c r="C123" s="25"/>
      <c r="D123" s="25"/>
      <c r="E123" s="25"/>
      <c r="F123" s="25"/>
      <c r="G123" s="26"/>
      <c r="H123" s="7"/>
    </row>
    <row r="124" spans="1:8" ht="16.5">
      <c r="A124" s="115" t="s">
        <v>301</v>
      </c>
      <c r="B124" s="20"/>
      <c r="C124" s="20"/>
      <c r="D124" s="20"/>
      <c r="E124" s="20"/>
      <c r="F124" s="20"/>
      <c r="G124" s="21"/>
      <c r="H124" s="7"/>
    </row>
    <row r="125" spans="1:8" ht="16.5">
      <c r="A125" s="392" t="s">
        <v>305</v>
      </c>
      <c r="B125" s="393"/>
      <c r="C125" s="393"/>
      <c r="D125" s="393"/>
      <c r="E125" s="393"/>
      <c r="F125" s="393"/>
      <c r="G125" s="497"/>
      <c r="H125" s="7"/>
    </row>
    <row r="126" spans="1:8" ht="15">
      <c r="A126" s="22"/>
      <c r="B126" s="7"/>
      <c r="C126" s="7"/>
      <c r="D126" s="7"/>
      <c r="E126" s="7"/>
      <c r="F126" s="7"/>
      <c r="G126" s="23"/>
      <c r="H126" s="7"/>
    </row>
    <row r="127" spans="1:8" ht="15">
      <c r="A127" s="22" t="s">
        <v>52</v>
      </c>
      <c r="B127" s="7"/>
      <c r="C127" s="7"/>
      <c r="D127" s="7"/>
      <c r="E127" s="7"/>
      <c r="F127" s="7"/>
      <c r="G127" s="23"/>
      <c r="H127" s="7"/>
    </row>
    <row r="128" spans="1:8" ht="16.5">
      <c r="A128" s="133" t="s">
        <v>214</v>
      </c>
      <c r="B128" s="134"/>
      <c r="C128" s="134"/>
      <c r="D128" s="134"/>
      <c r="E128" s="134"/>
      <c r="F128" s="134"/>
      <c r="G128" s="135"/>
      <c r="H128" s="7"/>
    </row>
    <row r="129" spans="1:8" ht="15">
      <c r="A129" s="416" t="s">
        <v>300</v>
      </c>
      <c r="B129" s="417"/>
      <c r="C129" s="417"/>
      <c r="D129" s="417"/>
      <c r="E129" s="417"/>
      <c r="F129" s="417"/>
      <c r="G129" s="418"/>
      <c r="H129" s="7"/>
    </row>
    <row r="130" spans="1:8" ht="15">
      <c r="A130" s="498" t="s">
        <v>294</v>
      </c>
      <c r="B130" s="499"/>
      <c r="C130" s="499"/>
      <c r="D130" s="499"/>
      <c r="E130" s="499"/>
      <c r="F130" s="499"/>
      <c r="G130" s="500"/>
      <c r="H130" s="7"/>
    </row>
    <row r="131" spans="1:8" ht="15">
      <c r="A131" s="136"/>
      <c r="B131" s="137"/>
      <c r="C131" s="137"/>
      <c r="D131" s="137"/>
      <c r="E131" s="137"/>
      <c r="F131" s="137"/>
      <c r="G131" s="138"/>
      <c r="H131" s="7"/>
    </row>
    <row r="132" spans="1:8" ht="15">
      <c r="A132" s="22"/>
      <c r="B132" s="390"/>
      <c r="C132" s="390"/>
      <c r="D132" s="390"/>
      <c r="E132" s="5" t="s">
        <v>65</v>
      </c>
      <c r="F132" s="7"/>
      <c r="G132" s="23"/>
      <c r="H132" s="7"/>
    </row>
    <row r="133" spans="1:8" ht="16.5">
      <c r="A133" s="22"/>
      <c r="B133" s="402" t="s">
        <v>178</v>
      </c>
      <c r="C133" s="402"/>
      <c r="D133" s="220">
        <f>IF(D80="LESS THAN","N/A",IF(D80="GREATER THAN",D64,""))</f>
      </c>
      <c r="E133" s="6" t="s">
        <v>71</v>
      </c>
      <c r="F133" s="7"/>
      <c r="G133" s="23"/>
      <c r="H133" s="7"/>
    </row>
    <row r="134" spans="1:8" ht="17.25" thickBot="1">
      <c r="A134" s="22"/>
      <c r="B134" s="453" t="s">
        <v>259</v>
      </c>
      <c r="C134" s="519"/>
      <c r="D134" s="222">
        <f>IF(D80="LESS THAN","N/A",IF(D80="GREATER THAN",D18,""))</f>
        <v>0</v>
      </c>
      <c r="E134" s="9" t="s">
        <v>71</v>
      </c>
      <c r="F134" s="62"/>
      <c r="G134" s="23"/>
      <c r="H134" s="7"/>
    </row>
    <row r="135" spans="1:8" ht="17.25" customHeight="1">
      <c r="A135" s="22"/>
      <c r="B135" s="526" t="s">
        <v>179</v>
      </c>
      <c r="C135" s="527"/>
      <c r="D135" s="223">
        <f>IF(D80="LESS THAN","N/A",IF(ISERROR(D133),"",IF(D133="","",IF(ISERROR(D134),"",IF(D134="","",((D133-D134)*1.5))))))</f>
      </c>
      <c r="E135" s="166" t="s">
        <v>71</v>
      </c>
      <c r="F135" s="61"/>
      <c r="G135" s="23"/>
      <c r="H135" s="7"/>
    </row>
    <row r="136" spans="1:8" ht="15">
      <c r="A136" s="22"/>
      <c r="B136" s="528"/>
      <c r="C136" s="529"/>
      <c r="D136" s="226">
        <f>IF(ISERROR(D135*325853.4),"",D135*325853.4)</f>
      </c>
      <c r="E136" s="167" t="s">
        <v>325</v>
      </c>
      <c r="F136" s="61"/>
      <c r="G136" s="23"/>
      <c r="H136" s="7"/>
    </row>
    <row r="137" spans="1:8" ht="15.75" thickBot="1">
      <c r="A137" s="22"/>
      <c r="B137" s="530"/>
      <c r="C137" s="531"/>
      <c r="D137" s="227">
        <f>IF(ISERROR(D135*43560),"",D135*43560)</f>
      </c>
      <c r="E137" s="168" t="s">
        <v>326</v>
      </c>
      <c r="F137" s="61"/>
      <c r="G137" s="23"/>
      <c r="H137" s="7"/>
    </row>
    <row r="138" spans="1:8" ht="15.75" thickBot="1">
      <c r="A138" s="24"/>
      <c r="B138" s="25"/>
      <c r="C138" s="25"/>
      <c r="D138" s="25"/>
      <c r="E138" s="25"/>
      <c r="F138" s="25"/>
      <c r="G138" s="26"/>
      <c r="H138" s="7"/>
    </row>
    <row r="139" spans="1:8" ht="16.5">
      <c r="A139" s="115" t="s">
        <v>324</v>
      </c>
      <c r="B139" s="20"/>
      <c r="C139" s="20"/>
      <c r="D139" s="20"/>
      <c r="E139" s="20"/>
      <c r="F139" s="20"/>
      <c r="G139" s="21"/>
      <c r="H139" s="7"/>
    </row>
    <row r="140" spans="1:8" ht="16.5">
      <c r="A140" s="392" t="s">
        <v>306</v>
      </c>
      <c r="B140" s="393"/>
      <c r="C140" s="393"/>
      <c r="D140" s="393"/>
      <c r="E140" s="393"/>
      <c r="F140" s="7" t="s">
        <v>77</v>
      </c>
      <c r="G140" s="113"/>
      <c r="H140" s="7"/>
    </row>
    <row r="141" spans="1:8" ht="15">
      <c r="A141" s="22"/>
      <c r="B141" s="7"/>
      <c r="C141" s="7"/>
      <c r="D141" s="7"/>
      <c r="E141" s="7"/>
      <c r="F141" s="7"/>
      <c r="G141" s="23"/>
      <c r="H141" s="7"/>
    </row>
    <row r="142" spans="1:8" ht="15">
      <c r="A142" s="22" t="s">
        <v>52</v>
      </c>
      <c r="B142" s="7"/>
      <c r="C142" s="7"/>
      <c r="D142" s="7"/>
      <c r="E142" s="7"/>
      <c r="F142" s="7"/>
      <c r="G142" s="23"/>
      <c r="H142" s="7"/>
    </row>
    <row r="143" spans="1:8" ht="16.5">
      <c r="A143" s="147" t="s">
        <v>215</v>
      </c>
      <c r="B143" s="7"/>
      <c r="C143" s="7"/>
      <c r="D143" s="7"/>
      <c r="E143" s="7"/>
      <c r="F143" s="7"/>
      <c r="G143" s="23"/>
      <c r="H143" s="7"/>
    </row>
    <row r="144" spans="1:8" ht="16.5">
      <c r="A144" s="147" t="s">
        <v>216</v>
      </c>
      <c r="B144" s="7"/>
      <c r="C144" s="7"/>
      <c r="D144" s="7"/>
      <c r="E144" s="7"/>
      <c r="F144" s="7"/>
      <c r="G144" s="23"/>
      <c r="H144" s="7"/>
    </row>
    <row r="145" spans="1:8" ht="16.5">
      <c r="A145" s="147" t="s">
        <v>217</v>
      </c>
      <c r="B145" s="7"/>
      <c r="C145" s="7"/>
      <c r="D145" s="7"/>
      <c r="E145" s="7"/>
      <c r="F145" s="7"/>
      <c r="G145" s="23"/>
      <c r="H145" s="7"/>
    </row>
    <row r="146" spans="1:8" ht="15">
      <c r="A146" s="22"/>
      <c r="B146" s="7"/>
      <c r="C146" s="7"/>
      <c r="D146" s="7"/>
      <c r="E146" s="7"/>
      <c r="F146" s="7"/>
      <c r="G146" s="23"/>
      <c r="H146" s="7"/>
    </row>
    <row r="147" spans="1:8" ht="15">
      <c r="A147" s="22"/>
      <c r="B147" s="390" t="s">
        <v>103</v>
      </c>
      <c r="C147" s="390"/>
      <c r="D147" s="390"/>
      <c r="E147" s="5" t="s">
        <v>65</v>
      </c>
      <c r="F147" s="7"/>
      <c r="G147" s="23"/>
      <c r="H147" s="7"/>
    </row>
    <row r="148" spans="1:8" ht="16.5">
      <c r="A148" s="22"/>
      <c r="B148" s="402" t="s">
        <v>303</v>
      </c>
      <c r="C148" s="402"/>
      <c r="D148" s="220">
        <f>IF(D80="LESS THAN","N/A",IF(D80="GREATER THAN",D120,""))</f>
      </c>
      <c r="E148" s="171" t="s">
        <v>71</v>
      </c>
      <c r="F148" s="7"/>
      <c r="G148" s="23"/>
      <c r="H148" s="7"/>
    </row>
    <row r="149" spans="1:8" ht="17.25" thickBot="1">
      <c r="A149" s="22"/>
      <c r="B149" s="453" t="s">
        <v>179</v>
      </c>
      <c r="C149" s="519"/>
      <c r="D149" s="222">
        <f>IF(D80="LESS THAN","N/A",IF(D80="GREATER THAN",D135,""))</f>
      </c>
      <c r="E149" s="9" t="s">
        <v>71</v>
      </c>
      <c r="F149" s="7"/>
      <c r="G149" s="23"/>
      <c r="H149" s="7"/>
    </row>
    <row r="150" spans="1:8" ht="17.25" customHeight="1">
      <c r="A150" s="22"/>
      <c r="B150" s="526" t="s">
        <v>180</v>
      </c>
      <c r="C150" s="527"/>
      <c r="D150" s="223">
        <f>IF(D80="LESS THAN","N/A",IF(ISERROR(D148),"",IF(D148="","",IF(ISERROR(D149),"",IF(D149="","",D148+D149)))))</f>
      </c>
      <c r="E150" s="166" t="s">
        <v>71</v>
      </c>
      <c r="F150" s="7"/>
      <c r="G150" s="23"/>
      <c r="H150" s="7"/>
    </row>
    <row r="151" spans="1:8" ht="15">
      <c r="A151" s="22"/>
      <c r="B151" s="528"/>
      <c r="C151" s="529"/>
      <c r="D151" s="226">
        <f>IF(ISERROR(D150*325853.4),"",D150*325853.4)</f>
      </c>
      <c r="E151" s="167" t="s">
        <v>325</v>
      </c>
      <c r="F151" s="7"/>
      <c r="G151" s="23"/>
      <c r="H151" s="7"/>
    </row>
    <row r="152" spans="1:8" ht="15.75" thickBot="1">
      <c r="A152" s="22"/>
      <c r="B152" s="530"/>
      <c r="C152" s="531"/>
      <c r="D152" s="227">
        <f>IF(ISERROR(D150*43560),"",D150*43560)</f>
      </c>
      <c r="E152" s="168" t="s">
        <v>326</v>
      </c>
      <c r="F152" s="7"/>
      <c r="G152" s="23"/>
      <c r="H152" s="7"/>
    </row>
    <row r="153" spans="1:8" ht="15">
      <c r="A153" s="22"/>
      <c r="B153" s="7"/>
      <c r="C153" s="7"/>
      <c r="D153" s="7"/>
      <c r="E153" s="7"/>
      <c r="F153" s="7"/>
      <c r="G153" s="23"/>
      <c r="H153" s="7"/>
    </row>
    <row r="154" spans="1:8" ht="15.75">
      <c r="A154" s="22"/>
      <c r="B154" s="64" t="s">
        <v>141</v>
      </c>
      <c r="C154" s="7"/>
      <c r="D154" s="7"/>
      <c r="E154" s="63"/>
      <c r="F154" s="231">
        <f>D150</f>
      </c>
      <c r="G154" s="167" t="s">
        <v>71</v>
      </c>
      <c r="H154" s="7"/>
    </row>
    <row r="155" spans="1:8" ht="15.75">
      <c r="A155" s="22"/>
      <c r="B155" s="64"/>
      <c r="C155" s="7"/>
      <c r="D155" s="7"/>
      <c r="E155" s="63"/>
      <c r="F155" s="226">
        <f>IF(ISERROR(F154*325853.4),"",F154*325853.4)</f>
      </c>
      <c r="G155" s="167" t="s">
        <v>325</v>
      </c>
      <c r="H155" s="7"/>
    </row>
    <row r="156" spans="1:8" ht="15.75">
      <c r="A156" s="22"/>
      <c r="B156" s="64"/>
      <c r="C156" s="7"/>
      <c r="D156" s="7"/>
      <c r="E156" s="63"/>
      <c r="F156" s="226">
        <f>IF(ISERROR(F154*43560),"",F154*43560)</f>
      </c>
      <c r="G156" s="148" t="s">
        <v>326</v>
      </c>
      <c r="H156" s="7"/>
    </row>
    <row r="157" spans="1:8" ht="15.75" thickBot="1">
      <c r="A157" s="130"/>
      <c r="B157" s="131"/>
      <c r="C157" s="131"/>
      <c r="D157" s="131"/>
      <c r="E157" s="131"/>
      <c r="F157" s="131"/>
      <c r="G157" s="214"/>
      <c r="H157" s="7"/>
    </row>
    <row r="158" spans="2:8" ht="15">
      <c r="B158" s="121"/>
      <c r="C158" s="121"/>
      <c r="D158" s="121"/>
      <c r="E158" s="121"/>
      <c r="F158" s="121" t="s">
        <v>248</v>
      </c>
      <c r="G158" s="121"/>
      <c r="H158" s="7"/>
    </row>
    <row r="159" spans="2:8" ht="15">
      <c r="B159" s="7"/>
      <c r="C159" s="7"/>
      <c r="D159" s="7"/>
      <c r="E159" s="7"/>
      <c r="F159" s="7"/>
      <c r="G159" s="7"/>
      <c r="H159" s="7"/>
    </row>
  </sheetData>
  <sheetProtection password="C3AA" sheet="1"/>
  <mergeCells count="65">
    <mergeCell ref="A7:G7"/>
    <mergeCell ref="A23:E23"/>
    <mergeCell ref="A26:G26"/>
    <mergeCell ref="A27:G27"/>
    <mergeCell ref="A28:G28"/>
    <mergeCell ref="B15:D15"/>
    <mergeCell ref="B18:C20"/>
    <mergeCell ref="A8:E8"/>
    <mergeCell ref="A11:G11"/>
    <mergeCell ref="B16:C16"/>
    <mergeCell ref="B36:F36"/>
    <mergeCell ref="B49:D49"/>
    <mergeCell ref="A54:G54"/>
    <mergeCell ref="A55:E55"/>
    <mergeCell ref="A57:G57"/>
    <mergeCell ref="B32:C34"/>
    <mergeCell ref="A42:E42"/>
    <mergeCell ref="A45:G45"/>
    <mergeCell ref="B17:C17"/>
    <mergeCell ref="B120:C122"/>
    <mergeCell ref="B79:C79"/>
    <mergeCell ref="A115:G115"/>
    <mergeCell ref="A106:G106"/>
    <mergeCell ref="B50:C50"/>
    <mergeCell ref="B51:C51"/>
    <mergeCell ref="B29:D29"/>
    <mergeCell ref="B30:C30"/>
    <mergeCell ref="A58:G58"/>
    <mergeCell ref="B119:C119"/>
    <mergeCell ref="B147:D147"/>
    <mergeCell ref="B149:C149"/>
    <mergeCell ref="B132:D132"/>
    <mergeCell ref="B133:C133"/>
    <mergeCell ref="B118:C118"/>
    <mergeCell ref="B135:C137"/>
    <mergeCell ref="B150:C152"/>
    <mergeCell ref="A75:G75"/>
    <mergeCell ref="A76:G76"/>
    <mergeCell ref="A73:G73"/>
    <mergeCell ref="B1:F1"/>
    <mergeCell ref="B78:C78"/>
    <mergeCell ref="B52:C52"/>
    <mergeCell ref="B61:D61"/>
    <mergeCell ref="B62:C62"/>
    <mergeCell ref="B63:C63"/>
    <mergeCell ref="A59:G59"/>
    <mergeCell ref="A5:G5"/>
    <mergeCell ref="B148:C148"/>
    <mergeCell ref="A107:G107"/>
    <mergeCell ref="A114:G114"/>
    <mergeCell ref="A140:E140"/>
    <mergeCell ref="B102:F102"/>
    <mergeCell ref="B31:C31"/>
    <mergeCell ref="B134:C134"/>
    <mergeCell ref="B64:C66"/>
    <mergeCell ref="A110:E110"/>
    <mergeCell ref="B69:F69"/>
    <mergeCell ref="A125:G125"/>
    <mergeCell ref="A129:G129"/>
    <mergeCell ref="A130:G130"/>
    <mergeCell ref="A88:G88"/>
    <mergeCell ref="A91:G91"/>
    <mergeCell ref="B80:C80"/>
    <mergeCell ref="B93:C95"/>
    <mergeCell ref="B117:D117"/>
  </mergeCells>
  <printOptions/>
  <pageMargins left="0.7" right="0.7" top="0.75" bottom="0.75" header="0.3" footer="0.3"/>
  <pageSetup firstPageNumber="14" useFirstPageNumber="1" horizontalDpi="600" verticalDpi="600" orientation="portrait" scale="90" r:id="rId1"/>
  <headerFooter>
    <oddFooter>&amp;L&amp;"Times New Roman,Regular"June 2018&amp;R&amp;"Times New Roman,Regular"
&amp;P</oddFooter>
  </headerFooter>
  <rowBreaks count="4" manualBreakCount="4">
    <brk id="35" max="255" man="1"/>
    <brk id="68" max="255" man="1"/>
    <brk id="101" max="255" man="1"/>
    <brk id="138" max="255" man="1"/>
  </rowBreaks>
</worksheet>
</file>

<file path=xl/worksheets/sheet11.xml><?xml version="1.0" encoding="utf-8"?>
<worksheet xmlns="http://schemas.openxmlformats.org/spreadsheetml/2006/main" xmlns:r="http://schemas.openxmlformats.org/officeDocument/2006/relationships">
  <dimension ref="A1:I8"/>
  <sheetViews>
    <sheetView view="pageLayout" zoomScaleSheetLayoutView="100" workbookViewId="0" topLeftCell="A1">
      <selection activeCell="A1" sqref="A1"/>
    </sheetView>
  </sheetViews>
  <sheetFormatPr defaultColWidth="9.140625" defaultRowHeight="15"/>
  <cols>
    <col min="1" max="1" width="14.00390625" style="3" customWidth="1"/>
    <col min="2" max="3" width="9.140625" style="3" customWidth="1"/>
    <col min="4" max="4" width="10.28125" style="3" bestFit="1" customWidth="1"/>
    <col min="5" max="8" width="9.140625" style="3" customWidth="1"/>
    <col min="9" max="9" width="13.00390625" style="3" customWidth="1"/>
    <col min="10" max="16384" width="9.140625" style="3" customWidth="1"/>
  </cols>
  <sheetData>
    <row r="1" spans="1:6" ht="15">
      <c r="A1" s="38" t="s">
        <v>128</v>
      </c>
      <c r="B1" s="383" t="str">
        <f>'General Information'!B4</f>
        <v>[Insert Project Name in General Info.]</v>
      </c>
      <c r="C1" s="383"/>
      <c r="D1" s="383"/>
      <c r="E1" s="383"/>
      <c r="F1" s="383"/>
    </row>
    <row r="3" ht="15">
      <c r="A3" s="4" t="s">
        <v>95</v>
      </c>
    </row>
    <row r="4" ht="15">
      <c r="A4" s="4"/>
    </row>
    <row r="5" spans="1:9" ht="102" customHeight="1">
      <c r="A5" s="560" t="s">
        <v>440</v>
      </c>
      <c r="B5" s="561"/>
      <c r="C5" s="561"/>
      <c r="D5" s="561"/>
      <c r="E5" s="561"/>
      <c r="F5" s="561"/>
      <c r="G5" s="561"/>
      <c r="H5" s="561"/>
      <c r="I5" s="561"/>
    </row>
    <row r="7" spans="1:9" ht="15">
      <c r="A7" s="563"/>
      <c r="B7" s="563"/>
      <c r="C7" s="563"/>
      <c r="D7" s="563"/>
      <c r="E7" s="563"/>
      <c r="F7" s="563"/>
      <c r="G7" s="563"/>
      <c r="H7" s="563"/>
      <c r="I7" s="99" t="s">
        <v>28</v>
      </c>
    </row>
    <row r="8" spans="1:9" ht="40.5" customHeight="1">
      <c r="A8" s="562" t="s">
        <v>441</v>
      </c>
      <c r="B8" s="562"/>
      <c r="C8" s="562"/>
      <c r="D8" s="562"/>
      <c r="E8" s="562"/>
      <c r="F8" s="562"/>
      <c r="G8" s="562"/>
      <c r="H8" s="562"/>
      <c r="I8" s="34"/>
    </row>
    <row r="67" ht="30" customHeight="1"/>
  </sheetData>
  <sheetProtection password="C3AA" sheet="1"/>
  <mergeCells count="4">
    <mergeCell ref="A5:I5"/>
    <mergeCell ref="B1:F1"/>
    <mergeCell ref="A8:H8"/>
    <mergeCell ref="A7:H7"/>
  </mergeCells>
  <conditionalFormatting sqref="I8">
    <cfRule type="expression" priority="1" dxfId="0" stopIfTrue="1">
      <formula>ISBLANK(I8)</formula>
    </cfRule>
  </conditionalFormatting>
  <dataValidations count="1">
    <dataValidation type="list" allowBlank="1" showInputMessage="1" showErrorMessage="1" sqref="I8">
      <formula1>YN</formula1>
    </dataValidation>
  </dataValidations>
  <printOptions/>
  <pageMargins left="0.7" right="0.7" top="0.75" bottom="0.75" header="0.3" footer="0.3"/>
  <pageSetup firstPageNumber="19" useFirstPageNumber="1" horizontalDpi="600" verticalDpi="600" orientation="portrait" scale="98" r:id="rId1"/>
  <headerFooter>
    <oddFooter>&amp;L&amp;"Times New Roman,Regular"June 2018&amp;R&amp;"Times New Roman,Regular"
&amp;P</oddFooter>
  </headerFooter>
</worksheet>
</file>

<file path=xl/worksheets/sheet12.xml><?xml version="1.0" encoding="utf-8"?>
<worksheet xmlns="http://schemas.openxmlformats.org/spreadsheetml/2006/main" xmlns:r="http://schemas.openxmlformats.org/officeDocument/2006/relationships">
  <dimension ref="A1:J99"/>
  <sheetViews>
    <sheetView view="pageLayout" zoomScaleSheetLayoutView="100" workbookViewId="0" topLeftCell="A1">
      <selection activeCell="A1" sqref="A1"/>
    </sheetView>
  </sheetViews>
  <sheetFormatPr defaultColWidth="9.140625" defaultRowHeight="15"/>
  <cols>
    <col min="1" max="1" width="33.57421875" style="174" customWidth="1"/>
    <col min="2" max="2" width="7.421875" style="174" customWidth="1"/>
    <col min="3" max="3" width="6.28125" style="174" customWidth="1"/>
    <col min="4" max="4" width="6.140625" style="174" customWidth="1"/>
    <col min="5" max="5" width="7.57421875" style="174" customWidth="1"/>
    <col min="6" max="6" width="9.140625" style="174" customWidth="1"/>
    <col min="7" max="7" width="5.7109375" style="174" customWidth="1"/>
    <col min="8" max="8" width="6.57421875" style="174" customWidth="1"/>
    <col min="9" max="9" width="6.140625" style="174" customWidth="1"/>
    <col min="10" max="10" width="11.421875" style="174" customWidth="1"/>
    <col min="11" max="16384" width="9.140625" style="174" customWidth="1"/>
  </cols>
  <sheetData>
    <row r="1" spans="1:7" ht="15">
      <c r="A1" s="173" t="s">
        <v>128</v>
      </c>
      <c r="B1" s="349" t="str">
        <f>'General Information'!B4</f>
        <v>[Insert Project Name in General Info.]</v>
      </c>
      <c r="C1" s="349"/>
      <c r="D1" s="349"/>
      <c r="E1" s="349"/>
      <c r="F1" s="349"/>
      <c r="G1" s="181"/>
    </row>
    <row r="3" ht="15">
      <c r="A3" s="176" t="s">
        <v>219</v>
      </c>
    </row>
    <row r="5" spans="1:10" ht="30" customHeight="1">
      <c r="A5" s="376" t="s">
        <v>235</v>
      </c>
      <c r="B5" s="376"/>
      <c r="C5" s="376"/>
      <c r="D5" s="376"/>
      <c r="E5" s="376"/>
      <c r="F5" s="376"/>
      <c r="G5" s="376"/>
      <c r="H5" s="376"/>
      <c r="I5" s="376"/>
      <c r="J5" s="376"/>
    </row>
    <row r="6" spans="1:9" ht="15">
      <c r="A6" s="187"/>
      <c r="B6" s="187"/>
      <c r="C6" s="187"/>
      <c r="D6" s="187"/>
      <c r="E6" s="187"/>
      <c r="F6" s="187"/>
      <c r="G6" s="187"/>
      <c r="H6" s="187"/>
      <c r="I6" s="187"/>
    </row>
    <row r="7" ht="15">
      <c r="A7" s="176" t="s">
        <v>18</v>
      </c>
    </row>
    <row r="8" spans="1:3" ht="15">
      <c r="A8" s="18" t="s">
        <v>19</v>
      </c>
      <c r="B8" s="318" t="s">
        <v>244</v>
      </c>
      <c r="C8" s="318"/>
    </row>
    <row r="9" spans="1:3" ht="15">
      <c r="A9" s="16" t="s">
        <v>20</v>
      </c>
      <c r="B9" s="311"/>
      <c r="C9" s="311"/>
    </row>
    <row r="10" spans="1:3" ht="15">
      <c r="A10" s="16" t="s">
        <v>21</v>
      </c>
      <c r="B10" s="311"/>
      <c r="C10" s="311"/>
    </row>
    <row r="11" spans="1:3" ht="15">
      <c r="A11" s="16" t="s">
        <v>22</v>
      </c>
      <c r="B11" s="311"/>
      <c r="C11" s="311"/>
    </row>
    <row r="12" spans="1:3" ht="15">
      <c r="A12" s="16" t="s">
        <v>344</v>
      </c>
      <c r="B12" s="311"/>
      <c r="C12" s="311"/>
    </row>
    <row r="13" spans="1:3" ht="15">
      <c r="A13" s="16" t="s">
        <v>345</v>
      </c>
      <c r="B13" s="311"/>
      <c r="C13" s="311"/>
    </row>
    <row r="14" spans="1:3" ht="30">
      <c r="A14" s="217" t="s">
        <v>346</v>
      </c>
      <c r="B14" s="311"/>
      <c r="C14" s="311"/>
    </row>
    <row r="15" spans="1:3" ht="15">
      <c r="A15" s="16" t="s">
        <v>347</v>
      </c>
      <c r="B15" s="307">
        <f>IF(ISERROR($B$12-($B$13+$B$14)),0,$B$12-($B$13+$B$14))</f>
        <v>0</v>
      </c>
      <c r="C15" s="307"/>
    </row>
    <row r="16" spans="1:3" ht="15">
      <c r="A16" s="16" t="s">
        <v>348</v>
      </c>
      <c r="B16" s="348">
        <f>IF(ISERROR($B$15/$B$9),"",$B$15/$B$9)</f>
      </c>
      <c r="C16" s="348"/>
    </row>
    <row r="18" ht="15">
      <c r="A18" s="176" t="s">
        <v>23</v>
      </c>
    </row>
    <row r="19" spans="1:10" ht="21.75" customHeight="1">
      <c r="A19" s="325" t="s">
        <v>24</v>
      </c>
      <c r="B19" s="326"/>
      <c r="C19" s="326"/>
      <c r="D19" s="326"/>
      <c r="E19" s="326"/>
      <c r="F19" s="326"/>
      <c r="G19" s="326"/>
      <c r="H19" s="326"/>
      <c r="I19" s="326"/>
      <c r="J19" s="327"/>
    </row>
    <row r="20" spans="1:10" ht="60" customHeight="1">
      <c r="A20" s="606"/>
      <c r="B20" s="607"/>
      <c r="C20" s="607"/>
      <c r="D20" s="607"/>
      <c r="E20" s="607"/>
      <c r="F20" s="607"/>
      <c r="G20" s="607"/>
      <c r="H20" s="607"/>
      <c r="I20" s="607"/>
      <c r="J20" s="608"/>
    </row>
    <row r="21" spans="1:10" ht="21.75" customHeight="1">
      <c r="A21" s="325" t="s">
        <v>40</v>
      </c>
      <c r="B21" s="326"/>
      <c r="C21" s="326"/>
      <c r="D21" s="326"/>
      <c r="E21" s="326"/>
      <c r="F21" s="326"/>
      <c r="G21" s="326"/>
      <c r="H21" s="326"/>
      <c r="I21" s="326"/>
      <c r="J21" s="327"/>
    </row>
    <row r="22" spans="1:10" ht="60" customHeight="1">
      <c r="A22" s="606"/>
      <c r="B22" s="607"/>
      <c r="C22" s="607"/>
      <c r="D22" s="607"/>
      <c r="E22" s="607"/>
      <c r="F22" s="607"/>
      <c r="G22" s="607"/>
      <c r="H22" s="607"/>
      <c r="I22" s="607"/>
      <c r="J22" s="608"/>
    </row>
    <row r="23" spans="1:10" ht="33" customHeight="1">
      <c r="A23" s="340" t="s">
        <v>307</v>
      </c>
      <c r="B23" s="341"/>
      <c r="C23" s="341"/>
      <c r="D23" s="341"/>
      <c r="E23" s="341"/>
      <c r="F23" s="341"/>
      <c r="G23" s="341"/>
      <c r="H23" s="341"/>
      <c r="I23" s="341"/>
      <c r="J23" s="342"/>
    </row>
    <row r="24" spans="1:10" ht="60" customHeight="1">
      <c r="A24" s="606"/>
      <c r="B24" s="607"/>
      <c r="C24" s="607"/>
      <c r="D24" s="607"/>
      <c r="E24" s="607"/>
      <c r="F24" s="607"/>
      <c r="G24" s="607"/>
      <c r="H24" s="607"/>
      <c r="I24" s="607"/>
      <c r="J24" s="608"/>
    </row>
    <row r="25" spans="1:10" ht="21.75" customHeight="1">
      <c r="A25" s="325" t="s">
        <v>107</v>
      </c>
      <c r="B25" s="326"/>
      <c r="C25" s="326"/>
      <c r="D25" s="326"/>
      <c r="E25" s="326"/>
      <c r="F25" s="326"/>
      <c r="G25" s="326"/>
      <c r="H25" s="326"/>
      <c r="I25" s="326"/>
      <c r="J25" s="327"/>
    </row>
    <row r="26" spans="1:10" ht="60" customHeight="1">
      <c r="A26" s="574"/>
      <c r="B26" s="575"/>
      <c r="C26" s="575"/>
      <c r="D26" s="575"/>
      <c r="E26" s="575"/>
      <c r="F26" s="575"/>
      <c r="G26" s="575"/>
      <c r="H26" s="575"/>
      <c r="I26" s="575"/>
      <c r="J26" s="576"/>
    </row>
    <row r="27" spans="1:10" ht="15">
      <c r="A27" s="303" t="s">
        <v>108</v>
      </c>
      <c r="B27" s="304"/>
      <c r="C27" s="304"/>
      <c r="D27" s="304"/>
      <c r="E27" s="304"/>
      <c r="F27" s="304"/>
      <c r="G27" s="304"/>
      <c r="H27" s="304"/>
      <c r="I27" s="304"/>
      <c r="J27" s="305"/>
    </row>
    <row r="28" spans="1:10" ht="21.75" customHeight="1">
      <c r="A28" s="325" t="s">
        <v>104</v>
      </c>
      <c r="B28" s="326"/>
      <c r="C28" s="326"/>
      <c r="D28" s="326"/>
      <c r="E28" s="326"/>
      <c r="F28" s="326"/>
      <c r="G28" s="326"/>
      <c r="H28" s="326"/>
      <c r="I28" s="326"/>
      <c r="J28" s="327"/>
    </row>
    <row r="29" spans="1:10" ht="60" customHeight="1">
      <c r="A29" s="574"/>
      <c r="B29" s="575"/>
      <c r="C29" s="575"/>
      <c r="D29" s="575"/>
      <c r="E29" s="575"/>
      <c r="F29" s="575"/>
      <c r="G29" s="575"/>
      <c r="H29" s="575"/>
      <c r="I29" s="575"/>
      <c r="J29" s="576"/>
    </row>
    <row r="30" spans="1:10" ht="15">
      <c r="A30" s="303" t="s">
        <v>109</v>
      </c>
      <c r="B30" s="304"/>
      <c r="C30" s="304"/>
      <c r="D30" s="304"/>
      <c r="E30" s="304"/>
      <c r="F30" s="304"/>
      <c r="G30" s="304"/>
      <c r="H30" s="304"/>
      <c r="I30" s="304"/>
      <c r="J30" s="305"/>
    </row>
    <row r="31" spans="1:10" ht="15">
      <c r="A31" s="188"/>
      <c r="B31" s="188"/>
      <c r="C31" s="188"/>
      <c r="D31" s="188"/>
      <c r="E31" s="188"/>
      <c r="F31" s="188"/>
      <c r="G31" s="188"/>
      <c r="H31" s="188"/>
      <c r="I31" s="188"/>
      <c r="J31" s="188"/>
    </row>
    <row r="32" spans="1:10" ht="15">
      <c r="A32" s="173" t="s">
        <v>128</v>
      </c>
      <c r="B32" s="349" t="str">
        <f>'General Information'!B4:E4</f>
        <v>[Insert Project Name in General Info.]</v>
      </c>
      <c r="C32" s="349"/>
      <c r="D32" s="349"/>
      <c r="E32" s="349"/>
      <c r="F32" s="349"/>
      <c r="G32" s="181"/>
      <c r="H32" s="189"/>
      <c r="I32" s="190"/>
      <c r="J32" s="190"/>
    </row>
    <row r="33" spans="1:10" ht="15">
      <c r="A33" s="191"/>
      <c r="B33" s="189"/>
      <c r="C33" s="189"/>
      <c r="D33" s="189"/>
      <c r="E33" s="189"/>
      <c r="F33" s="189"/>
      <c r="G33" s="189"/>
      <c r="H33" s="189"/>
      <c r="I33" s="190"/>
      <c r="J33" s="190"/>
    </row>
    <row r="34" spans="1:10" ht="15">
      <c r="A34" s="191" t="s">
        <v>220</v>
      </c>
      <c r="B34" s="189"/>
      <c r="C34" s="189"/>
      <c r="D34" s="189"/>
      <c r="E34" s="189"/>
      <c r="F34" s="189"/>
      <c r="G34" s="189"/>
      <c r="H34" s="189"/>
      <c r="I34" s="190"/>
      <c r="J34" s="190"/>
    </row>
    <row r="35" spans="1:8" ht="15">
      <c r="A35" s="188"/>
      <c r="B35" s="188"/>
      <c r="C35" s="188"/>
      <c r="D35" s="188"/>
      <c r="E35" s="188"/>
      <c r="F35" s="188"/>
      <c r="G35" s="188"/>
      <c r="H35" s="188"/>
    </row>
    <row r="36" spans="1:10" ht="30" customHeight="1">
      <c r="A36" s="330" t="s">
        <v>267</v>
      </c>
      <c r="B36" s="331"/>
      <c r="C36" s="331"/>
      <c r="D36" s="331"/>
      <c r="E36" s="331"/>
      <c r="F36" s="331"/>
      <c r="G36" s="331"/>
      <c r="H36" s="331"/>
      <c r="I36" s="331"/>
      <c r="J36" s="332"/>
    </row>
    <row r="37" spans="1:10" ht="72.75" customHeight="1">
      <c r="A37" s="308"/>
      <c r="B37" s="309"/>
      <c r="C37" s="309"/>
      <c r="D37" s="309"/>
      <c r="E37" s="309"/>
      <c r="F37" s="309"/>
      <c r="G37" s="309"/>
      <c r="H37" s="309"/>
      <c r="I37" s="309"/>
      <c r="J37" s="310"/>
    </row>
    <row r="38" spans="1:10" ht="29.25" customHeight="1">
      <c r="A38" s="330" t="s">
        <v>265</v>
      </c>
      <c r="B38" s="331"/>
      <c r="C38" s="331"/>
      <c r="D38" s="331"/>
      <c r="E38" s="331"/>
      <c r="F38" s="331"/>
      <c r="G38" s="331"/>
      <c r="H38" s="331"/>
      <c r="I38" s="331"/>
      <c r="J38" s="332"/>
    </row>
    <row r="39" spans="1:10" ht="59.25" customHeight="1">
      <c r="A39" s="308"/>
      <c r="B39" s="309"/>
      <c r="C39" s="309"/>
      <c r="D39" s="309"/>
      <c r="E39" s="309"/>
      <c r="F39" s="309"/>
      <c r="G39" s="309"/>
      <c r="H39" s="309"/>
      <c r="I39" s="309"/>
      <c r="J39" s="310"/>
    </row>
    <row r="40" spans="1:10" ht="22.5" customHeight="1">
      <c r="A40" s="333" t="s">
        <v>266</v>
      </c>
      <c r="B40" s="334"/>
      <c r="C40" s="334"/>
      <c r="D40" s="334"/>
      <c r="E40" s="334"/>
      <c r="F40" s="334"/>
      <c r="G40" s="334"/>
      <c r="H40" s="334"/>
      <c r="I40" s="334"/>
      <c r="J40" s="335"/>
    </row>
    <row r="41" spans="1:10" ht="59.25" customHeight="1">
      <c r="A41" s="308"/>
      <c r="B41" s="309"/>
      <c r="C41" s="309"/>
      <c r="D41" s="309"/>
      <c r="E41" s="309"/>
      <c r="F41" s="309"/>
      <c r="G41" s="309"/>
      <c r="H41" s="309"/>
      <c r="I41" s="309"/>
      <c r="J41" s="310"/>
    </row>
    <row r="42" spans="1:10" ht="15">
      <c r="A42" s="181"/>
      <c r="B42" s="181"/>
      <c r="C42" s="181"/>
      <c r="D42" s="181"/>
      <c r="E42" s="181"/>
      <c r="F42" s="181"/>
      <c r="G42" s="181"/>
      <c r="H42" s="181"/>
      <c r="I42" s="192"/>
      <c r="J42" s="192"/>
    </row>
    <row r="43" spans="1:10" ht="21.75" customHeight="1">
      <c r="A43" s="350" t="s">
        <v>25</v>
      </c>
      <c r="B43" s="351"/>
      <c r="C43" s="351"/>
      <c r="D43" s="351"/>
      <c r="E43" s="351"/>
      <c r="F43" s="351"/>
      <c r="G43" s="351"/>
      <c r="H43" s="351"/>
      <c r="I43" s="351"/>
      <c r="J43" s="352"/>
    </row>
    <row r="44" spans="1:10" ht="15">
      <c r="A44" s="336" t="s">
        <v>268</v>
      </c>
      <c r="B44" s="336"/>
      <c r="C44" s="336"/>
      <c r="D44" s="336"/>
      <c r="E44" s="336"/>
      <c r="F44" s="336"/>
      <c r="G44" s="336"/>
      <c r="H44" s="336"/>
      <c r="I44" s="336"/>
      <c r="J44" s="193" t="s">
        <v>142</v>
      </c>
    </row>
    <row r="45" spans="1:10" ht="15">
      <c r="A45" s="353" t="s">
        <v>26</v>
      </c>
      <c r="B45" s="353"/>
      <c r="C45" s="353"/>
      <c r="D45" s="353"/>
      <c r="E45" s="353"/>
      <c r="F45" s="353"/>
      <c r="G45" s="353"/>
      <c r="H45" s="353"/>
      <c r="I45" s="353"/>
      <c r="J45" s="100"/>
    </row>
    <row r="46" spans="1:10" ht="15">
      <c r="A46" s="353" t="s">
        <v>27</v>
      </c>
      <c r="B46" s="353"/>
      <c r="C46" s="353"/>
      <c r="D46" s="353"/>
      <c r="E46" s="353"/>
      <c r="F46" s="353"/>
      <c r="G46" s="353"/>
      <c r="H46" s="353"/>
      <c r="I46" s="353"/>
      <c r="J46" s="100"/>
    </row>
    <row r="47" spans="1:10" ht="15" customHeight="1">
      <c r="A47" s="329" t="s">
        <v>111</v>
      </c>
      <c r="B47" s="329"/>
      <c r="C47" s="329"/>
      <c r="D47" s="329"/>
      <c r="E47" s="329"/>
      <c r="F47" s="329"/>
      <c r="G47" s="329"/>
      <c r="H47" s="329"/>
      <c r="I47" s="329"/>
      <c r="J47" s="100"/>
    </row>
    <row r="48" spans="1:10" ht="15">
      <c r="A48" s="329" t="s">
        <v>240</v>
      </c>
      <c r="B48" s="329"/>
      <c r="C48" s="329"/>
      <c r="D48" s="329"/>
      <c r="E48" s="329"/>
      <c r="F48" s="329"/>
      <c r="G48" s="329"/>
      <c r="H48" s="329"/>
      <c r="I48" s="329"/>
      <c r="J48" s="329"/>
    </row>
    <row r="49" spans="1:10" ht="59.25" customHeight="1">
      <c r="A49" s="603"/>
      <c r="B49" s="604"/>
      <c r="C49" s="604"/>
      <c r="D49" s="604"/>
      <c r="E49" s="604"/>
      <c r="F49" s="604"/>
      <c r="G49" s="604"/>
      <c r="H49" s="604"/>
      <c r="I49" s="604"/>
      <c r="J49" s="605"/>
    </row>
    <row r="50" spans="1:10" ht="15" customHeight="1">
      <c r="A50" s="303" t="s">
        <v>110</v>
      </c>
      <c r="B50" s="304"/>
      <c r="C50" s="304"/>
      <c r="D50" s="304"/>
      <c r="E50" s="304"/>
      <c r="F50" s="304"/>
      <c r="G50" s="304"/>
      <c r="H50" s="304"/>
      <c r="I50" s="304"/>
      <c r="J50" s="305"/>
    </row>
    <row r="53" spans="1:10" ht="15">
      <c r="A53" s="173" t="s">
        <v>128</v>
      </c>
      <c r="B53" s="317" t="str">
        <f>'General Information'!B4:E4</f>
        <v>[Insert Project Name in General Info.]</v>
      </c>
      <c r="C53" s="317"/>
      <c r="D53" s="317"/>
      <c r="E53" s="317"/>
      <c r="F53" s="317"/>
      <c r="G53" s="194"/>
      <c r="H53" s="195"/>
      <c r="I53" s="195"/>
      <c r="J53" s="195"/>
    </row>
    <row r="54" spans="1:10" ht="15">
      <c r="A54" s="173"/>
      <c r="B54" s="196"/>
      <c r="C54" s="196"/>
      <c r="D54" s="196"/>
      <c r="E54" s="196"/>
      <c r="F54" s="196"/>
      <c r="G54" s="196"/>
      <c r="H54" s="195"/>
      <c r="I54" s="195"/>
      <c r="J54" s="195"/>
    </row>
    <row r="55" spans="1:10" ht="15">
      <c r="A55" s="176" t="s">
        <v>218</v>
      </c>
      <c r="B55" s="196"/>
      <c r="C55" s="196"/>
      <c r="D55" s="196"/>
      <c r="E55" s="196"/>
      <c r="F55" s="196"/>
      <c r="G55" s="196"/>
      <c r="H55" s="195"/>
      <c r="I55" s="195"/>
      <c r="J55" s="195"/>
    </row>
    <row r="56" spans="1:10" ht="15">
      <c r="A56" s="176"/>
      <c r="B56" s="196"/>
      <c r="C56" s="196"/>
      <c r="D56" s="196"/>
      <c r="E56" s="196"/>
      <c r="F56" s="196"/>
      <c r="G56" s="196"/>
      <c r="H56" s="195"/>
      <c r="I56" s="195"/>
      <c r="J56" s="195"/>
    </row>
    <row r="57" spans="1:10" ht="15.75">
      <c r="A57" s="197" t="s">
        <v>155</v>
      </c>
      <c r="B57" s="196"/>
      <c r="C57" s="196"/>
      <c r="D57" s="196"/>
      <c r="E57" s="196"/>
      <c r="F57" s="196"/>
      <c r="G57" s="196"/>
      <c r="H57" s="195"/>
      <c r="I57" s="195"/>
      <c r="J57" s="195"/>
    </row>
    <row r="58" spans="1:10" ht="15">
      <c r="A58" s="198"/>
      <c r="B58" s="196"/>
      <c r="C58" s="196"/>
      <c r="D58" s="196"/>
      <c r="E58" s="196"/>
      <c r="F58" s="196"/>
      <c r="G58" s="196"/>
      <c r="H58" s="195"/>
      <c r="I58" s="195"/>
      <c r="J58" s="195"/>
    </row>
    <row r="59" spans="1:2" ht="15">
      <c r="A59" s="176" t="s">
        <v>429</v>
      </c>
      <c r="B59" s="196"/>
    </row>
    <row r="60" spans="1:10" ht="15">
      <c r="A60" s="343" t="s">
        <v>36</v>
      </c>
      <c r="B60" s="345" t="s">
        <v>420</v>
      </c>
      <c r="C60" s="346"/>
      <c r="D60" s="346"/>
      <c r="E60" s="346"/>
      <c r="F60" s="346"/>
      <c r="G60" s="346"/>
      <c r="H60" s="346"/>
      <c r="I60" s="346"/>
      <c r="J60" s="347"/>
    </row>
    <row r="61" spans="1:10" ht="96" customHeight="1">
      <c r="A61" s="344"/>
      <c r="B61" s="199" t="s">
        <v>31</v>
      </c>
      <c r="C61" s="199" t="s">
        <v>32</v>
      </c>
      <c r="D61" s="199" t="s">
        <v>33</v>
      </c>
      <c r="E61" s="199" t="s">
        <v>34</v>
      </c>
      <c r="F61" s="199" t="s">
        <v>35</v>
      </c>
      <c r="G61" s="199" t="s">
        <v>313</v>
      </c>
      <c r="H61" s="199" t="s">
        <v>37</v>
      </c>
      <c r="I61" s="199" t="s">
        <v>38</v>
      </c>
      <c r="J61" s="199" t="s">
        <v>39</v>
      </c>
    </row>
    <row r="62" spans="1:10" ht="15">
      <c r="A62" s="34"/>
      <c r="B62" s="151">
        <f>IF($A62="","",VLOOKUP($A62,POC,2,FALSE))</f>
      </c>
      <c r="C62" s="151">
        <f>IF($A62="","",VLOOKUP($A62,POC,3,FALSE))</f>
      </c>
      <c r="D62" s="151">
        <f>IF($A62="","",VLOOKUP($A62,POC,4,FALSE))</f>
      </c>
      <c r="E62" s="151">
        <f>IF($A62="","",VLOOKUP($A62,POC,5,FALSE))</f>
      </c>
      <c r="F62" s="151">
        <f>IF($A62="","",VLOOKUP($A62,POC,6,FALSE))</f>
      </c>
      <c r="G62" s="151">
        <f>IF($A62="","",VLOOKUP($A62,POC,7,FALSE))</f>
      </c>
      <c r="H62" s="151">
        <f>IF($A62="","",VLOOKUP($A62,POC,8,FALSE))</f>
      </c>
      <c r="I62" s="151">
        <f>IF($A62="","",VLOOKUP($A62,POC,9,FALSE))</f>
      </c>
      <c r="J62" s="151">
        <f>IF($A62="","",VLOOKUP($A62,POC,10,FALSE))</f>
      </c>
    </row>
    <row r="63" spans="1:10" ht="15">
      <c r="A63" s="34"/>
      <c r="B63" s="151">
        <f>IF($A63="","",VLOOKUP($A63,POC,2,FALSE))</f>
      </c>
      <c r="C63" s="151">
        <f>IF($A63="","",VLOOKUP($A63,POC,3,FALSE))</f>
      </c>
      <c r="D63" s="151">
        <f>IF($A63="","",VLOOKUP($A63,POC,4,FALSE))</f>
      </c>
      <c r="E63" s="151">
        <f>IF($A63="","",VLOOKUP($A63,POC,5,FALSE))</f>
      </c>
      <c r="F63" s="151">
        <f>IF($A63="","",VLOOKUP($A63,POC,6,FALSE))</f>
      </c>
      <c r="G63" s="151">
        <f>IF($A63="","",VLOOKUP($A63,POC,7,FALSE))</f>
      </c>
      <c r="H63" s="151">
        <f>IF($A63="","",VLOOKUP($A63,POC,8,FALSE))</f>
      </c>
      <c r="I63" s="151">
        <f>IF($A63="","",VLOOKUP($A63,POC,9,FALSE))</f>
      </c>
      <c r="J63" s="151">
        <f>IF($A63="","",VLOOKUP($A63,POC,10,FALSE))</f>
      </c>
    </row>
    <row r="64" spans="1:10" ht="15">
      <c r="A64" s="34"/>
      <c r="B64" s="151">
        <f>IF($A64="","",VLOOKUP($A64,POC,2,FALSE))</f>
      </c>
      <c r="C64" s="151">
        <f>IF($A64="","",VLOOKUP($A64,POC,3,FALSE))</f>
      </c>
      <c r="D64" s="151">
        <f>IF($A64="","",VLOOKUP($A64,POC,4,FALSE))</f>
      </c>
      <c r="E64" s="151">
        <f>IF($A64="","",VLOOKUP($A64,POC,5,FALSE))</f>
      </c>
      <c r="F64" s="151">
        <f>IF($A64="","",VLOOKUP($A64,POC,6,FALSE))</f>
      </c>
      <c r="G64" s="151">
        <f>IF($A64="","",VLOOKUP($A64,POC,7,FALSE))</f>
      </c>
      <c r="H64" s="151">
        <f>IF($A64="","",VLOOKUP($A64,POC,8,FALSE))</f>
      </c>
      <c r="I64" s="151">
        <f>IF($A64="","",VLOOKUP($A64,POC,9,FALSE))</f>
      </c>
      <c r="J64" s="151">
        <f>IF($A64="","",VLOOKUP($A64,POC,10,FALSE))</f>
      </c>
    </row>
    <row r="65" spans="1:10" ht="15">
      <c r="A65" s="154" t="s">
        <v>315</v>
      </c>
      <c r="B65" s="57"/>
      <c r="C65" s="57"/>
      <c r="D65" s="57"/>
      <c r="E65" s="57"/>
      <c r="F65" s="57"/>
      <c r="G65" s="57"/>
      <c r="H65" s="57"/>
      <c r="I65" s="57"/>
      <c r="J65" s="57"/>
    </row>
    <row r="66" spans="1:10" ht="15">
      <c r="A66" s="154" t="s">
        <v>315</v>
      </c>
      <c r="B66" s="57"/>
      <c r="C66" s="57"/>
      <c r="D66" s="57"/>
      <c r="E66" s="57"/>
      <c r="F66" s="57"/>
      <c r="G66" s="57"/>
      <c r="H66" s="57"/>
      <c r="I66" s="57"/>
      <c r="J66" s="57"/>
    </row>
    <row r="67" ht="15">
      <c r="A67" s="200" t="s">
        <v>423</v>
      </c>
    </row>
    <row r="68" ht="15">
      <c r="A68" s="201"/>
    </row>
    <row r="69" ht="15">
      <c r="A69" s="176" t="s">
        <v>430</v>
      </c>
    </row>
    <row r="70" spans="1:10" ht="30" customHeight="1">
      <c r="A70" s="316" t="s">
        <v>422</v>
      </c>
      <c r="B70" s="291"/>
      <c r="C70" s="291"/>
      <c r="D70" s="287" t="s">
        <v>424</v>
      </c>
      <c r="E70" s="288"/>
      <c r="F70" s="288"/>
      <c r="G70" s="288"/>
      <c r="H70" s="288"/>
      <c r="I70" s="289"/>
      <c r="J70" s="215" t="s">
        <v>188</v>
      </c>
    </row>
    <row r="71" spans="1:10" ht="50.25" customHeight="1">
      <c r="A71" s="306"/>
      <c r="B71" s="306"/>
      <c r="C71" s="306"/>
      <c r="D71" s="330">
        <f>IF(ISERROR($A71),"",IF(ISERROR(VLOOKUP($A71,TMDLs,2,FALSE)),"",VLOOKUP($A71,TMDLs,2,FALSE)))</f>
      </c>
      <c r="E71" s="331"/>
      <c r="F71" s="331"/>
      <c r="G71" s="331"/>
      <c r="H71" s="331"/>
      <c r="I71" s="332"/>
      <c r="J71" s="143"/>
    </row>
    <row r="72" spans="1:10" ht="49.5" customHeight="1">
      <c r="A72" s="306"/>
      <c r="B72" s="306"/>
      <c r="C72" s="306"/>
      <c r="D72" s="330">
        <f>IF(ISERROR($A72),"",IF(ISERROR(VLOOKUP($A72,TMDLs,2,FALSE)),"",VLOOKUP($A72,TMDLs,2,FALSE)))</f>
      </c>
      <c r="E72" s="331"/>
      <c r="F72" s="331"/>
      <c r="G72" s="331"/>
      <c r="H72" s="331"/>
      <c r="I72" s="332"/>
      <c r="J72" s="143"/>
    </row>
    <row r="73" spans="1:10" ht="15">
      <c r="A73" s="600" t="s">
        <v>315</v>
      </c>
      <c r="B73" s="601"/>
      <c r="C73" s="602"/>
      <c r="D73" s="565"/>
      <c r="E73" s="566"/>
      <c r="F73" s="566"/>
      <c r="G73" s="566"/>
      <c r="H73" s="566"/>
      <c r="I73" s="567"/>
      <c r="J73" s="143"/>
    </row>
    <row r="76" spans="1:8" ht="15">
      <c r="A76" s="173" t="s">
        <v>128</v>
      </c>
      <c r="B76" s="577" t="str">
        <f>'General Information'!B4:E4</f>
        <v>[Insert Project Name in General Info.]</v>
      </c>
      <c r="C76" s="577"/>
      <c r="D76" s="577"/>
      <c r="E76" s="577"/>
      <c r="F76" s="577"/>
      <c r="G76" s="216"/>
      <c r="H76" s="177"/>
    </row>
    <row r="78" ht="15">
      <c r="A78" s="176" t="s">
        <v>223</v>
      </c>
    </row>
    <row r="79" spans="1:10" ht="60" customHeight="1">
      <c r="A79" s="591" t="s">
        <v>442</v>
      </c>
      <c r="B79" s="592"/>
      <c r="C79" s="592"/>
      <c r="D79" s="592"/>
      <c r="E79" s="592"/>
      <c r="F79" s="592"/>
      <c r="G79" s="592"/>
      <c r="H79" s="592"/>
      <c r="I79" s="592"/>
      <c r="J79" s="592"/>
    </row>
    <row r="80" spans="1:10" ht="15">
      <c r="A80" s="598"/>
      <c r="B80" s="598"/>
      <c r="C80" s="598"/>
      <c r="D80" s="598"/>
      <c r="E80" s="598"/>
      <c r="F80" s="598"/>
      <c r="G80" s="598"/>
      <c r="H80" s="598"/>
      <c r="I80" s="598"/>
      <c r="J80" s="598"/>
    </row>
    <row r="81" spans="1:10" ht="30" customHeight="1">
      <c r="A81" s="291" t="s">
        <v>204</v>
      </c>
      <c r="B81" s="291"/>
      <c r="C81" s="578" t="s">
        <v>201</v>
      </c>
      <c r="D81" s="579"/>
      <c r="E81" s="569" t="s">
        <v>203</v>
      </c>
      <c r="F81" s="570"/>
      <c r="G81" s="570"/>
      <c r="H81" s="570"/>
      <c r="I81" s="570"/>
      <c r="J81" s="571"/>
    </row>
    <row r="82" spans="1:10" ht="15">
      <c r="A82" s="593" t="s">
        <v>29</v>
      </c>
      <c r="B82" s="594"/>
      <c r="C82" s="597"/>
      <c r="D82" s="597"/>
      <c r="E82" s="595"/>
      <c r="F82" s="595"/>
      <c r="G82" s="595"/>
      <c r="H82" s="595"/>
      <c r="I82" s="595"/>
      <c r="J82" s="596"/>
    </row>
    <row r="83" spans="1:10" ht="40.5" customHeight="1">
      <c r="A83" s="568" t="s">
        <v>156</v>
      </c>
      <c r="B83" s="568"/>
      <c r="C83" s="580"/>
      <c r="D83" s="581"/>
      <c r="E83" s="366"/>
      <c r="F83" s="367"/>
      <c r="G83" s="367"/>
      <c r="H83" s="367"/>
      <c r="I83" s="367"/>
      <c r="J83" s="368"/>
    </row>
    <row r="84" spans="1:10" ht="40.5" customHeight="1">
      <c r="A84" s="568" t="s">
        <v>157</v>
      </c>
      <c r="B84" s="568"/>
      <c r="C84" s="580"/>
      <c r="D84" s="581"/>
      <c r="E84" s="366"/>
      <c r="F84" s="367"/>
      <c r="G84" s="367"/>
      <c r="H84" s="367"/>
      <c r="I84" s="367"/>
      <c r="J84" s="368"/>
    </row>
    <row r="85" spans="1:10" ht="40.5" customHeight="1">
      <c r="A85" s="568" t="s">
        <v>158</v>
      </c>
      <c r="B85" s="568"/>
      <c r="C85" s="580"/>
      <c r="D85" s="581"/>
      <c r="E85" s="366"/>
      <c r="F85" s="367"/>
      <c r="G85" s="367"/>
      <c r="H85" s="367"/>
      <c r="I85" s="367"/>
      <c r="J85" s="368"/>
    </row>
    <row r="86" spans="1:10" ht="15">
      <c r="A86" s="589" t="s">
        <v>290</v>
      </c>
      <c r="B86" s="590"/>
      <c r="C86" s="599"/>
      <c r="D86" s="599"/>
      <c r="E86" s="583"/>
      <c r="F86" s="583"/>
      <c r="G86" s="583"/>
      <c r="H86" s="583"/>
      <c r="I86" s="583"/>
      <c r="J86" s="584"/>
    </row>
    <row r="87" spans="1:10" ht="40.5" customHeight="1">
      <c r="A87" s="568" t="s">
        <v>112</v>
      </c>
      <c r="B87" s="568"/>
      <c r="C87" s="580"/>
      <c r="D87" s="581"/>
      <c r="E87" s="366"/>
      <c r="F87" s="367"/>
      <c r="G87" s="367"/>
      <c r="H87" s="367"/>
      <c r="I87" s="367"/>
      <c r="J87" s="368"/>
    </row>
    <row r="88" spans="1:10" ht="40.5" customHeight="1">
      <c r="A88" s="568" t="s">
        <v>159</v>
      </c>
      <c r="B88" s="568"/>
      <c r="C88" s="580"/>
      <c r="D88" s="581"/>
      <c r="E88" s="366"/>
      <c r="F88" s="367"/>
      <c r="G88" s="367"/>
      <c r="H88" s="367"/>
      <c r="I88" s="367"/>
      <c r="J88" s="368"/>
    </row>
    <row r="89" spans="1:10" ht="15">
      <c r="A89" s="589" t="s">
        <v>291</v>
      </c>
      <c r="B89" s="590"/>
      <c r="C89" s="588"/>
      <c r="D89" s="588"/>
      <c r="E89" s="572"/>
      <c r="F89" s="572"/>
      <c r="G89" s="572"/>
      <c r="H89" s="572"/>
      <c r="I89" s="572"/>
      <c r="J89" s="573"/>
    </row>
    <row r="90" spans="1:10" ht="45.75" customHeight="1">
      <c r="A90" s="568" t="s">
        <v>113</v>
      </c>
      <c r="B90" s="568"/>
      <c r="C90" s="580"/>
      <c r="D90" s="581"/>
      <c r="E90" s="366"/>
      <c r="F90" s="367"/>
      <c r="G90" s="367"/>
      <c r="H90" s="367"/>
      <c r="I90" s="367"/>
      <c r="J90" s="368"/>
    </row>
    <row r="91" spans="1:10" ht="40.5" customHeight="1">
      <c r="A91" s="568" t="s">
        <v>160</v>
      </c>
      <c r="B91" s="568"/>
      <c r="C91" s="580"/>
      <c r="D91" s="581"/>
      <c r="E91" s="366"/>
      <c r="F91" s="367"/>
      <c r="G91" s="367"/>
      <c r="H91" s="367"/>
      <c r="I91" s="367"/>
      <c r="J91" s="368"/>
    </row>
    <row r="92" spans="1:10" ht="40.5" customHeight="1">
      <c r="A92" s="568" t="s">
        <v>114</v>
      </c>
      <c r="B92" s="568"/>
      <c r="C92" s="580"/>
      <c r="D92" s="581"/>
      <c r="E92" s="366"/>
      <c r="F92" s="367"/>
      <c r="G92" s="367"/>
      <c r="H92" s="367"/>
      <c r="I92" s="367"/>
      <c r="J92" s="368"/>
    </row>
    <row r="93" spans="1:10" ht="15" customHeight="1">
      <c r="A93" s="585" t="s">
        <v>30</v>
      </c>
      <c r="B93" s="586"/>
      <c r="C93" s="586"/>
      <c r="D93" s="586"/>
      <c r="E93" s="586"/>
      <c r="F93" s="586"/>
      <c r="G93" s="586"/>
      <c r="H93" s="586"/>
      <c r="I93" s="586"/>
      <c r="J93" s="587"/>
    </row>
    <row r="94" spans="1:10" ht="40.5" customHeight="1">
      <c r="A94" s="568" t="s">
        <v>161</v>
      </c>
      <c r="B94" s="568"/>
      <c r="C94" s="580"/>
      <c r="D94" s="581"/>
      <c r="E94" s="366"/>
      <c r="F94" s="367"/>
      <c r="G94" s="367"/>
      <c r="H94" s="367"/>
      <c r="I94" s="367"/>
      <c r="J94" s="368"/>
    </row>
    <row r="95" spans="1:10" ht="15" customHeight="1">
      <c r="A95" s="585" t="s">
        <v>115</v>
      </c>
      <c r="B95" s="586"/>
      <c r="C95" s="586"/>
      <c r="D95" s="586"/>
      <c r="E95" s="586"/>
      <c r="F95" s="586"/>
      <c r="G95" s="586"/>
      <c r="H95" s="586"/>
      <c r="I95" s="586"/>
      <c r="J95" s="587"/>
    </row>
    <row r="96" spans="1:10" ht="60" customHeight="1">
      <c r="A96" s="582" t="s">
        <v>205</v>
      </c>
      <c r="B96" s="582"/>
      <c r="C96" s="580"/>
      <c r="D96" s="581"/>
      <c r="E96" s="366"/>
      <c r="F96" s="367"/>
      <c r="G96" s="367"/>
      <c r="H96" s="367"/>
      <c r="I96" s="367"/>
      <c r="J96" s="368"/>
    </row>
    <row r="97" spans="1:10" ht="45" customHeight="1">
      <c r="A97" s="568" t="s">
        <v>443</v>
      </c>
      <c r="B97" s="568"/>
      <c r="C97" s="580"/>
      <c r="D97" s="581"/>
      <c r="E97" s="366"/>
      <c r="F97" s="367"/>
      <c r="G97" s="367"/>
      <c r="H97" s="367"/>
      <c r="I97" s="367"/>
      <c r="J97" s="368"/>
    </row>
    <row r="98" spans="1:10" ht="71.25" customHeight="1">
      <c r="A98" s="564" t="s">
        <v>431</v>
      </c>
      <c r="B98" s="564"/>
      <c r="C98" s="564"/>
      <c r="D98" s="564"/>
      <c r="E98" s="564"/>
      <c r="F98" s="564"/>
      <c r="G98" s="564"/>
      <c r="H98" s="564"/>
      <c r="I98" s="564"/>
      <c r="J98" s="564"/>
    </row>
    <row r="99" spans="1:10" ht="30" customHeight="1">
      <c r="A99" s="609" t="s">
        <v>425</v>
      </c>
      <c r="B99" s="609"/>
      <c r="C99" s="609"/>
      <c r="D99" s="609"/>
      <c r="E99" s="609"/>
      <c r="F99" s="609"/>
      <c r="G99" s="609"/>
      <c r="H99" s="609"/>
      <c r="I99" s="609"/>
      <c r="J99" s="609"/>
    </row>
  </sheetData>
  <sheetProtection password="C3AA" sheet="1"/>
  <mergeCells count="101">
    <mergeCell ref="A37:J37"/>
    <mergeCell ref="D72:I72"/>
    <mergeCell ref="D71:I71"/>
    <mergeCell ref="A60:A61"/>
    <mergeCell ref="B60:J60"/>
    <mergeCell ref="A44:I44"/>
    <mergeCell ref="A21:J21"/>
    <mergeCell ref="A22:J22"/>
    <mergeCell ref="A23:J23"/>
    <mergeCell ref="A24:J24"/>
    <mergeCell ref="A99:J99"/>
    <mergeCell ref="B32:F32"/>
    <mergeCell ref="A27:J27"/>
    <mergeCell ref="A28:J28"/>
    <mergeCell ref="A41:J41"/>
    <mergeCell ref="B16:C16"/>
    <mergeCell ref="A19:J19"/>
    <mergeCell ref="A20:J20"/>
    <mergeCell ref="B1:F1"/>
    <mergeCell ref="B8:C8"/>
    <mergeCell ref="B9:C9"/>
    <mergeCell ref="A5:J5"/>
    <mergeCell ref="B11:C11"/>
    <mergeCell ref="A95:J95"/>
    <mergeCell ref="A73:C73"/>
    <mergeCell ref="B53:F53"/>
    <mergeCell ref="A72:C72"/>
    <mergeCell ref="A70:C70"/>
    <mergeCell ref="A47:I47"/>
    <mergeCell ref="A48:J48"/>
    <mergeCell ref="A49:J49"/>
    <mergeCell ref="C86:D86"/>
    <mergeCell ref="A38:J38"/>
    <mergeCell ref="A39:J39"/>
    <mergeCell ref="A45:I45"/>
    <mergeCell ref="B10:C10"/>
    <mergeCell ref="B12:C12"/>
    <mergeCell ref="A40:J40"/>
    <mergeCell ref="B14:C14"/>
    <mergeCell ref="B13:C13"/>
    <mergeCell ref="B15:C15"/>
    <mergeCell ref="C94:D94"/>
    <mergeCell ref="E92:J92"/>
    <mergeCell ref="A91:B91"/>
    <mergeCell ref="A71:C71"/>
    <mergeCell ref="E83:J83"/>
    <mergeCell ref="E85:J85"/>
    <mergeCell ref="C85:D85"/>
    <mergeCell ref="C87:D87"/>
    <mergeCell ref="E94:J94"/>
    <mergeCell ref="E82:J82"/>
    <mergeCell ref="A79:J79"/>
    <mergeCell ref="E84:J84"/>
    <mergeCell ref="A81:B81"/>
    <mergeCell ref="A82:B82"/>
    <mergeCell ref="A83:B83"/>
    <mergeCell ref="C88:D88"/>
    <mergeCell ref="C84:D84"/>
    <mergeCell ref="E88:J88"/>
    <mergeCell ref="C82:D82"/>
    <mergeCell ref="A80:J80"/>
    <mergeCell ref="A86:B86"/>
    <mergeCell ref="A87:B87"/>
    <mergeCell ref="A88:B88"/>
    <mergeCell ref="A89:B89"/>
    <mergeCell ref="A90:B90"/>
    <mergeCell ref="E97:J97"/>
    <mergeCell ref="E91:J91"/>
    <mergeCell ref="C96:D96"/>
    <mergeCell ref="E96:J96"/>
    <mergeCell ref="C92:D92"/>
    <mergeCell ref="C97:D97"/>
    <mergeCell ref="C90:D90"/>
    <mergeCell ref="C83:D83"/>
    <mergeCell ref="A96:B96"/>
    <mergeCell ref="E86:J86"/>
    <mergeCell ref="E90:J90"/>
    <mergeCell ref="A93:J93"/>
    <mergeCell ref="C89:D89"/>
    <mergeCell ref="C91:D91"/>
    <mergeCell ref="A97:B97"/>
    <mergeCell ref="E89:J89"/>
    <mergeCell ref="A29:J29"/>
    <mergeCell ref="A25:J25"/>
    <mergeCell ref="A26:J26"/>
    <mergeCell ref="D70:I70"/>
    <mergeCell ref="B76:F76"/>
    <mergeCell ref="A36:J36"/>
    <mergeCell ref="A30:J30"/>
    <mergeCell ref="C81:D81"/>
    <mergeCell ref="A43:J43"/>
    <mergeCell ref="A50:J50"/>
    <mergeCell ref="A46:I46"/>
    <mergeCell ref="A98:J98"/>
    <mergeCell ref="D73:I73"/>
    <mergeCell ref="A85:B85"/>
    <mergeCell ref="A92:B92"/>
    <mergeCell ref="A94:B94"/>
    <mergeCell ref="E81:J81"/>
    <mergeCell ref="A84:B84"/>
    <mergeCell ref="E87:J87"/>
  </mergeCells>
  <conditionalFormatting sqref="J71:J73 B9:C15">
    <cfRule type="expression" priority="138" dxfId="2" stopIfTrue="1">
      <formula>ISBLANK(B9)</formula>
    </cfRule>
  </conditionalFormatting>
  <conditionalFormatting sqref="A20 A22 A24 A26 A29 A37 A39 A41 A49 J45:J47 A62:J66 A71:I73">
    <cfRule type="expression" priority="130" dxfId="0" stopIfTrue="1">
      <formula>ISBLANK(A20)</formula>
    </cfRule>
  </conditionalFormatting>
  <conditionalFormatting sqref="C83:D83">
    <cfRule type="expression" priority="63" dxfId="0" stopIfTrue="1">
      <formula>ISBLANK(C83)</formula>
    </cfRule>
  </conditionalFormatting>
  <conditionalFormatting sqref="C84:D84">
    <cfRule type="expression" priority="62" dxfId="0" stopIfTrue="1">
      <formula>ISBLANK(C84)</formula>
    </cfRule>
  </conditionalFormatting>
  <conditionalFormatting sqref="C85:D85">
    <cfRule type="expression" priority="61" dxfId="0" stopIfTrue="1">
      <formula>ISBLANK(C85)</formula>
    </cfRule>
  </conditionalFormatting>
  <conditionalFormatting sqref="E83:J83">
    <cfRule type="expression" priority="60" dxfId="0" stopIfTrue="1">
      <formula>ISBLANK(E83)</formula>
    </cfRule>
  </conditionalFormatting>
  <conditionalFormatting sqref="E84:J84">
    <cfRule type="expression" priority="59" dxfId="0" stopIfTrue="1">
      <formula>ISBLANK(E84)</formula>
    </cfRule>
  </conditionalFormatting>
  <conditionalFormatting sqref="E85:J85">
    <cfRule type="expression" priority="58" dxfId="0" stopIfTrue="1">
      <formula>ISBLANK(E85)</formula>
    </cfRule>
  </conditionalFormatting>
  <conditionalFormatting sqref="C87:D87">
    <cfRule type="expression" priority="51" dxfId="0" stopIfTrue="1">
      <formula>ISBLANK(C87)</formula>
    </cfRule>
  </conditionalFormatting>
  <conditionalFormatting sqref="C88:D88">
    <cfRule type="expression" priority="50" dxfId="0" stopIfTrue="1">
      <formula>ISBLANK(C88)</formula>
    </cfRule>
  </conditionalFormatting>
  <conditionalFormatting sqref="E87:J87">
    <cfRule type="expression" priority="49" dxfId="0" stopIfTrue="1">
      <formula>ISBLANK(E87)</formula>
    </cfRule>
  </conditionalFormatting>
  <conditionalFormatting sqref="E88:J88">
    <cfRule type="expression" priority="48" dxfId="0" stopIfTrue="1">
      <formula>ISBLANK(E88)</formula>
    </cfRule>
  </conditionalFormatting>
  <conditionalFormatting sqref="C90:D90">
    <cfRule type="expression" priority="46" dxfId="0" stopIfTrue="1">
      <formula>ISBLANK(C90)</formula>
    </cfRule>
  </conditionalFormatting>
  <conditionalFormatting sqref="C91:D91">
    <cfRule type="expression" priority="45" dxfId="0" stopIfTrue="1">
      <formula>ISBLANK(C91)</formula>
    </cfRule>
  </conditionalFormatting>
  <conditionalFormatting sqref="C92:D92">
    <cfRule type="expression" priority="44" dxfId="0" stopIfTrue="1">
      <formula>ISBLANK(C92)</formula>
    </cfRule>
  </conditionalFormatting>
  <conditionalFormatting sqref="E90:J90">
    <cfRule type="expression" priority="43" dxfId="0" stopIfTrue="1">
      <formula>ISBLANK(E90)</formula>
    </cfRule>
  </conditionalFormatting>
  <conditionalFormatting sqref="E91:J91">
    <cfRule type="expression" priority="42" dxfId="0" stopIfTrue="1">
      <formula>ISBLANK(E91)</formula>
    </cfRule>
  </conditionalFormatting>
  <conditionalFormatting sqref="E92:J92">
    <cfRule type="expression" priority="41" dxfId="0" stopIfTrue="1">
      <formula>ISBLANK(E92)</formula>
    </cfRule>
  </conditionalFormatting>
  <conditionalFormatting sqref="C94:D94">
    <cfRule type="expression" priority="40" dxfId="0" stopIfTrue="1">
      <formula>ISBLANK(C94)</formula>
    </cfRule>
  </conditionalFormatting>
  <conditionalFormatting sqref="C96:D96">
    <cfRule type="expression" priority="39" dxfId="0" stopIfTrue="1">
      <formula>ISBLANK(C96)</formula>
    </cfRule>
  </conditionalFormatting>
  <conditionalFormatting sqref="C97:D97">
    <cfRule type="expression" priority="38" dxfId="0" stopIfTrue="1">
      <formula>ISBLANK(C97)</formula>
    </cfRule>
  </conditionalFormatting>
  <conditionalFormatting sqref="E94:J94">
    <cfRule type="expression" priority="37" dxfId="0" stopIfTrue="1">
      <formula>ISBLANK(E94)</formula>
    </cfRule>
  </conditionalFormatting>
  <conditionalFormatting sqref="E96:J97">
    <cfRule type="expression" priority="36" dxfId="0" stopIfTrue="1">
      <formula>ISBLANK(E96)</formula>
    </cfRule>
  </conditionalFormatting>
  <conditionalFormatting sqref="C84:D85">
    <cfRule type="expression" priority="19" dxfId="0" stopIfTrue="1">
      <formula>ISBLANK(C84)</formula>
    </cfRule>
  </conditionalFormatting>
  <conditionalFormatting sqref="C87:D87">
    <cfRule type="expression" priority="18" dxfId="0" stopIfTrue="1">
      <formula>ISBLANK(C87)</formula>
    </cfRule>
  </conditionalFormatting>
  <conditionalFormatting sqref="C88:D88">
    <cfRule type="expression" priority="17" dxfId="0" stopIfTrue="1">
      <formula>ISBLANK(C88)</formula>
    </cfRule>
  </conditionalFormatting>
  <conditionalFormatting sqref="C90:D92">
    <cfRule type="expression" priority="16" dxfId="0" stopIfTrue="1">
      <formula>ISBLANK(C90)</formula>
    </cfRule>
  </conditionalFormatting>
  <conditionalFormatting sqref="C94:D94">
    <cfRule type="expression" priority="15" dxfId="0" stopIfTrue="1">
      <formula>ISBLANK(C94)</formula>
    </cfRule>
  </conditionalFormatting>
  <conditionalFormatting sqref="C96:D97">
    <cfRule type="expression" priority="14" dxfId="0" stopIfTrue="1">
      <formula>ISBLANK(C96)</formula>
    </cfRule>
  </conditionalFormatting>
  <dataValidations count="3">
    <dataValidation type="list" allowBlank="1" showInputMessage="1" showErrorMessage="1" sqref="C83:D85 C87:D88 C90:D92 C94:D94 C96:D97 J45:J47">
      <formula1>YNNA</formula1>
    </dataValidation>
    <dataValidation type="list" allowBlank="1" showInputMessage="1" showErrorMessage="1" sqref="A62:A64">
      <formula1>POCCat</formula1>
    </dataValidation>
    <dataValidation type="list" allowBlank="1" showInputMessage="1" showErrorMessage="1" sqref="A71:C72">
      <formula1>RSW</formula1>
    </dataValidation>
  </dataValidations>
  <printOptions/>
  <pageMargins left="0.55125" right="0.224583333333333" top="0.75" bottom="0.75" header="0.3" footer="0.3"/>
  <pageSetup firstPageNumber="20" useFirstPageNumber="1" horizontalDpi="600" verticalDpi="600" orientation="portrait" scale="86" r:id="rId1"/>
  <headerFooter alignWithMargins="0">
    <oddFooter>&amp;L&amp;"Times New Roman,Regular"June 2018&amp;R&amp;"Times New Roman,Regular"
&amp;P</oddFooter>
  </headerFooter>
  <rowBreaks count="3" manualBreakCount="3">
    <brk id="31" max="255" man="1"/>
    <brk id="51" max="255" man="1"/>
    <brk id="74" max="255" man="1"/>
  </rowBreaks>
</worksheet>
</file>

<file path=xl/worksheets/sheet13.xml><?xml version="1.0" encoding="utf-8"?>
<worksheet xmlns="http://schemas.openxmlformats.org/spreadsheetml/2006/main" xmlns:r="http://schemas.openxmlformats.org/officeDocument/2006/relationships">
  <dimension ref="A1:K96"/>
  <sheetViews>
    <sheetView view="pageLayout" zoomScaleSheetLayoutView="100" workbookViewId="0" topLeftCell="A1">
      <selection activeCell="A1" sqref="A1"/>
    </sheetView>
  </sheetViews>
  <sheetFormatPr defaultColWidth="9.140625" defaultRowHeight="15"/>
  <cols>
    <col min="1" max="1" width="32.421875" style="174" customWidth="1"/>
    <col min="2" max="2" width="7.421875" style="174" customWidth="1"/>
    <col min="3" max="3" width="6.28125" style="174" customWidth="1"/>
    <col min="4" max="4" width="6.140625" style="174" customWidth="1"/>
    <col min="5" max="5" width="7.57421875" style="174" customWidth="1"/>
    <col min="6" max="6" width="9.140625" style="174" customWidth="1"/>
    <col min="7" max="7" width="6.00390625" style="174" customWidth="1"/>
    <col min="8" max="8" width="6.57421875" style="174" customWidth="1"/>
    <col min="9" max="9" width="6.140625" style="174" customWidth="1"/>
    <col min="10" max="10" width="11.421875" style="174" customWidth="1"/>
    <col min="11" max="16384" width="9.140625" style="174" customWidth="1"/>
  </cols>
  <sheetData>
    <row r="1" spans="1:7" ht="15">
      <c r="A1" s="173" t="s">
        <v>128</v>
      </c>
      <c r="B1" s="317" t="str">
        <f>'General Information'!B4</f>
        <v>[Insert Project Name in General Info.]</v>
      </c>
      <c r="C1" s="317"/>
      <c r="D1" s="317"/>
      <c r="E1" s="317"/>
      <c r="F1" s="317"/>
      <c r="G1" s="194"/>
    </row>
    <row r="3" ht="15">
      <c r="A3" s="176" t="s">
        <v>222</v>
      </c>
    </row>
    <row r="5" spans="1:10" ht="30.75" customHeight="1">
      <c r="A5" s="376" t="s">
        <v>236</v>
      </c>
      <c r="B5" s="376"/>
      <c r="C5" s="376"/>
      <c r="D5" s="376"/>
      <c r="E5" s="376"/>
      <c r="F5" s="376"/>
      <c r="G5" s="376"/>
      <c r="H5" s="376"/>
      <c r="I5" s="376"/>
      <c r="J5" s="376"/>
    </row>
    <row r="6" spans="1:9" ht="15">
      <c r="A6" s="187"/>
      <c r="B6" s="187"/>
      <c r="C6" s="187"/>
      <c r="D6" s="187"/>
      <c r="E6" s="187"/>
      <c r="F6" s="187"/>
      <c r="G6" s="187"/>
      <c r="H6" s="187"/>
      <c r="I6" s="187"/>
    </row>
    <row r="7" ht="15">
      <c r="A7" s="176" t="s">
        <v>18</v>
      </c>
    </row>
    <row r="8" spans="1:3" ht="15">
      <c r="A8" s="18" t="s">
        <v>19</v>
      </c>
      <c r="B8" s="318" t="s">
        <v>244</v>
      </c>
      <c r="C8" s="318"/>
    </row>
    <row r="9" spans="1:3" ht="15">
      <c r="A9" s="16" t="s">
        <v>20</v>
      </c>
      <c r="B9" s="311"/>
      <c r="C9" s="311"/>
    </row>
    <row r="10" spans="1:3" ht="15">
      <c r="A10" s="16" t="s">
        <v>21</v>
      </c>
      <c r="B10" s="311"/>
      <c r="C10" s="311"/>
    </row>
    <row r="11" spans="1:3" ht="15">
      <c r="A11" s="16" t="s">
        <v>22</v>
      </c>
      <c r="B11" s="311"/>
      <c r="C11" s="311"/>
    </row>
    <row r="12" spans="1:3" ht="15">
      <c r="A12" s="16" t="s">
        <v>344</v>
      </c>
      <c r="B12" s="311"/>
      <c r="C12" s="311"/>
    </row>
    <row r="13" spans="1:3" ht="30">
      <c r="A13" s="217" t="s">
        <v>346</v>
      </c>
      <c r="B13" s="311"/>
      <c r="C13" s="311"/>
    </row>
    <row r="14" spans="1:3" ht="15">
      <c r="A14" s="16" t="s">
        <v>347</v>
      </c>
      <c r="B14" s="307">
        <f>IF(ISERROR($B$12-($B$13)),0,$B$12-($B$13))</f>
        <v>0</v>
      </c>
      <c r="C14" s="307"/>
    </row>
    <row r="15" spans="1:3" ht="15">
      <c r="A15" s="16" t="s">
        <v>348</v>
      </c>
      <c r="B15" s="348">
        <f>IF(ISERROR($B$14/$B$9),"",$B$14/$B$9)</f>
      </c>
      <c r="C15" s="348"/>
    </row>
    <row r="17" ht="15">
      <c r="A17" s="176" t="s">
        <v>23</v>
      </c>
    </row>
    <row r="18" spans="1:10" ht="21.75" customHeight="1">
      <c r="A18" s="325" t="s">
        <v>24</v>
      </c>
      <c r="B18" s="326"/>
      <c r="C18" s="326"/>
      <c r="D18" s="326"/>
      <c r="E18" s="326"/>
      <c r="F18" s="326"/>
      <c r="G18" s="326"/>
      <c r="H18" s="326"/>
      <c r="I18" s="326"/>
      <c r="J18" s="327"/>
    </row>
    <row r="19" spans="1:10" ht="60" customHeight="1">
      <c r="A19" s="308"/>
      <c r="B19" s="309"/>
      <c r="C19" s="309"/>
      <c r="D19" s="309"/>
      <c r="E19" s="309"/>
      <c r="F19" s="309"/>
      <c r="G19" s="309"/>
      <c r="H19" s="309"/>
      <c r="I19" s="309"/>
      <c r="J19" s="310"/>
    </row>
    <row r="20" spans="1:10" ht="21.75" customHeight="1">
      <c r="A20" s="325" t="s">
        <v>40</v>
      </c>
      <c r="B20" s="326"/>
      <c r="C20" s="326"/>
      <c r="D20" s="326"/>
      <c r="E20" s="326"/>
      <c r="F20" s="326"/>
      <c r="G20" s="326"/>
      <c r="H20" s="326"/>
      <c r="I20" s="326"/>
      <c r="J20" s="327"/>
    </row>
    <row r="21" spans="1:10" ht="60" customHeight="1">
      <c r="A21" s="308"/>
      <c r="B21" s="309"/>
      <c r="C21" s="309"/>
      <c r="D21" s="309"/>
      <c r="E21" s="309"/>
      <c r="F21" s="309"/>
      <c r="G21" s="309"/>
      <c r="H21" s="309"/>
      <c r="I21" s="309"/>
      <c r="J21" s="310"/>
    </row>
    <row r="22" spans="1:10" ht="33.75" customHeight="1">
      <c r="A22" s="340" t="s">
        <v>307</v>
      </c>
      <c r="B22" s="341"/>
      <c r="C22" s="341"/>
      <c r="D22" s="341"/>
      <c r="E22" s="341"/>
      <c r="F22" s="341"/>
      <c r="G22" s="341"/>
      <c r="H22" s="341"/>
      <c r="I22" s="341"/>
      <c r="J22" s="342"/>
    </row>
    <row r="23" spans="1:10" ht="60" customHeight="1">
      <c r="A23" s="308"/>
      <c r="B23" s="309"/>
      <c r="C23" s="309"/>
      <c r="D23" s="309"/>
      <c r="E23" s="309"/>
      <c r="F23" s="309"/>
      <c r="G23" s="309"/>
      <c r="H23" s="309"/>
      <c r="I23" s="309"/>
      <c r="J23" s="310"/>
    </row>
    <row r="24" spans="1:10" ht="21.75" customHeight="1">
      <c r="A24" s="325" t="s">
        <v>107</v>
      </c>
      <c r="B24" s="326"/>
      <c r="C24" s="326"/>
      <c r="D24" s="326"/>
      <c r="E24" s="326"/>
      <c r="F24" s="326"/>
      <c r="G24" s="326"/>
      <c r="H24" s="326"/>
      <c r="I24" s="326"/>
      <c r="J24" s="327"/>
    </row>
    <row r="25" spans="1:10" ht="60" customHeight="1">
      <c r="A25" s="312"/>
      <c r="B25" s="313"/>
      <c r="C25" s="313"/>
      <c r="D25" s="313"/>
      <c r="E25" s="313"/>
      <c r="F25" s="313"/>
      <c r="G25" s="313"/>
      <c r="H25" s="313"/>
      <c r="I25" s="313"/>
      <c r="J25" s="314"/>
    </row>
    <row r="26" spans="1:10" ht="15">
      <c r="A26" s="303" t="s">
        <v>108</v>
      </c>
      <c r="B26" s="304"/>
      <c r="C26" s="304"/>
      <c r="D26" s="304"/>
      <c r="E26" s="304"/>
      <c r="F26" s="304"/>
      <c r="G26" s="304"/>
      <c r="H26" s="304"/>
      <c r="I26" s="304"/>
      <c r="J26" s="305"/>
    </row>
    <row r="27" spans="1:10" ht="21.75" customHeight="1">
      <c r="A27" s="325" t="s">
        <v>104</v>
      </c>
      <c r="B27" s="326"/>
      <c r="C27" s="326"/>
      <c r="D27" s="326"/>
      <c r="E27" s="326"/>
      <c r="F27" s="326"/>
      <c r="G27" s="326"/>
      <c r="H27" s="326"/>
      <c r="I27" s="326"/>
      <c r="J27" s="327"/>
    </row>
    <row r="28" spans="1:10" ht="60" customHeight="1">
      <c r="A28" s="312"/>
      <c r="B28" s="313"/>
      <c r="C28" s="313"/>
      <c r="D28" s="313"/>
      <c r="E28" s="313"/>
      <c r="F28" s="313"/>
      <c r="G28" s="313"/>
      <c r="H28" s="313"/>
      <c r="I28" s="313"/>
      <c r="J28" s="314"/>
    </row>
    <row r="29" spans="1:10" ht="15">
      <c r="A29" s="303" t="s">
        <v>109</v>
      </c>
      <c r="B29" s="304"/>
      <c r="C29" s="304"/>
      <c r="D29" s="304"/>
      <c r="E29" s="304"/>
      <c r="F29" s="304"/>
      <c r="G29" s="304"/>
      <c r="H29" s="304"/>
      <c r="I29" s="304"/>
      <c r="J29" s="305"/>
    </row>
    <row r="30" spans="1:10" ht="15">
      <c r="A30" s="188"/>
      <c r="B30" s="188"/>
      <c r="C30" s="188"/>
      <c r="D30" s="188"/>
      <c r="E30" s="188"/>
      <c r="F30" s="188"/>
      <c r="G30" s="188"/>
      <c r="H30" s="188"/>
      <c r="I30" s="188"/>
      <c r="J30" s="188"/>
    </row>
    <row r="31" spans="1:10" ht="15">
      <c r="A31" s="173" t="s">
        <v>128</v>
      </c>
      <c r="B31" s="349" t="str">
        <f>'General Information'!B4:E4</f>
        <v>[Insert Project Name in General Info.]</v>
      </c>
      <c r="C31" s="349"/>
      <c r="D31" s="349"/>
      <c r="E31" s="349"/>
      <c r="F31" s="349"/>
      <c r="G31" s="181"/>
      <c r="H31" s="189"/>
      <c r="I31" s="190"/>
      <c r="J31" s="190"/>
    </row>
    <row r="32" spans="1:10" ht="15">
      <c r="A32" s="191"/>
      <c r="B32" s="189"/>
      <c r="C32" s="189"/>
      <c r="D32" s="189"/>
      <c r="E32" s="189"/>
      <c r="F32" s="189"/>
      <c r="G32" s="189"/>
      <c r="H32" s="189"/>
      <c r="I32" s="190"/>
      <c r="J32" s="190"/>
    </row>
    <row r="33" spans="1:10" ht="15">
      <c r="A33" s="191" t="s">
        <v>224</v>
      </c>
      <c r="B33" s="189"/>
      <c r="C33" s="189"/>
      <c r="D33" s="189"/>
      <c r="E33" s="189"/>
      <c r="F33" s="189"/>
      <c r="G33" s="189"/>
      <c r="H33" s="189"/>
      <c r="I33" s="190"/>
      <c r="J33" s="190"/>
    </row>
    <row r="34" spans="1:8" ht="15">
      <c r="A34" s="188"/>
      <c r="B34" s="188"/>
      <c r="C34" s="188"/>
      <c r="D34" s="188"/>
      <c r="E34" s="188"/>
      <c r="F34" s="188"/>
      <c r="G34" s="188"/>
      <c r="H34" s="188"/>
    </row>
    <row r="35" spans="1:10" ht="30" customHeight="1">
      <c r="A35" s="330" t="s">
        <v>267</v>
      </c>
      <c r="B35" s="331"/>
      <c r="C35" s="331"/>
      <c r="D35" s="331"/>
      <c r="E35" s="331"/>
      <c r="F35" s="331"/>
      <c r="G35" s="331"/>
      <c r="H35" s="331"/>
      <c r="I35" s="331"/>
      <c r="J35" s="332"/>
    </row>
    <row r="36" spans="1:10" ht="72.75" customHeight="1">
      <c r="A36" s="308"/>
      <c r="B36" s="309"/>
      <c r="C36" s="309"/>
      <c r="D36" s="309"/>
      <c r="E36" s="309"/>
      <c r="F36" s="309"/>
      <c r="G36" s="309"/>
      <c r="H36" s="309"/>
      <c r="I36" s="309"/>
      <c r="J36" s="310"/>
    </row>
    <row r="37" spans="1:10" ht="21.75" customHeight="1">
      <c r="A37" s="330" t="s">
        <v>265</v>
      </c>
      <c r="B37" s="331"/>
      <c r="C37" s="331"/>
      <c r="D37" s="331"/>
      <c r="E37" s="331"/>
      <c r="F37" s="331"/>
      <c r="G37" s="331"/>
      <c r="H37" s="331"/>
      <c r="I37" s="331"/>
      <c r="J37" s="332"/>
    </row>
    <row r="38" spans="1:10" ht="59.25" customHeight="1">
      <c r="A38" s="308"/>
      <c r="B38" s="309"/>
      <c r="C38" s="309"/>
      <c r="D38" s="309"/>
      <c r="E38" s="309"/>
      <c r="F38" s="309"/>
      <c r="G38" s="309"/>
      <c r="H38" s="309"/>
      <c r="I38" s="309"/>
      <c r="J38" s="310"/>
    </row>
    <row r="39" spans="1:10" ht="22.5" customHeight="1">
      <c r="A39" s="333" t="s">
        <v>266</v>
      </c>
      <c r="B39" s="334"/>
      <c r="C39" s="334"/>
      <c r="D39" s="334"/>
      <c r="E39" s="334"/>
      <c r="F39" s="334"/>
      <c r="G39" s="334"/>
      <c r="H39" s="334"/>
      <c r="I39" s="334"/>
      <c r="J39" s="335"/>
    </row>
    <row r="40" spans="1:10" ht="59.25" customHeight="1">
      <c r="A40" s="308"/>
      <c r="B40" s="309"/>
      <c r="C40" s="309"/>
      <c r="D40" s="309"/>
      <c r="E40" s="309"/>
      <c r="F40" s="309"/>
      <c r="G40" s="309"/>
      <c r="H40" s="309"/>
      <c r="I40" s="309"/>
      <c r="J40" s="310"/>
    </row>
    <row r="41" spans="1:10" ht="15">
      <c r="A41" s="181"/>
      <c r="B41" s="181"/>
      <c r="C41" s="181"/>
      <c r="D41" s="181"/>
      <c r="E41" s="181"/>
      <c r="F41" s="181"/>
      <c r="G41" s="181"/>
      <c r="H41" s="181"/>
      <c r="I41" s="192"/>
      <c r="J41" s="192"/>
    </row>
    <row r="42" spans="1:10" ht="21.75" customHeight="1">
      <c r="A42" s="350" t="s">
        <v>25</v>
      </c>
      <c r="B42" s="351"/>
      <c r="C42" s="351"/>
      <c r="D42" s="351"/>
      <c r="E42" s="351"/>
      <c r="F42" s="351"/>
      <c r="G42" s="351"/>
      <c r="H42" s="351"/>
      <c r="I42" s="351"/>
      <c r="J42" s="352"/>
    </row>
    <row r="43" spans="1:10" ht="15">
      <c r="A43" s="336" t="s">
        <v>268</v>
      </c>
      <c r="B43" s="336"/>
      <c r="C43" s="336"/>
      <c r="D43" s="336"/>
      <c r="E43" s="336"/>
      <c r="F43" s="336"/>
      <c r="G43" s="336"/>
      <c r="H43" s="336"/>
      <c r="I43" s="336"/>
      <c r="J43" s="193" t="s">
        <v>142</v>
      </c>
    </row>
    <row r="44" spans="1:10" ht="15">
      <c r="A44" s="353" t="s">
        <v>26</v>
      </c>
      <c r="B44" s="353"/>
      <c r="C44" s="353"/>
      <c r="D44" s="353"/>
      <c r="E44" s="353"/>
      <c r="F44" s="353"/>
      <c r="G44" s="353"/>
      <c r="H44" s="353"/>
      <c r="I44" s="353"/>
      <c r="J44" s="100"/>
    </row>
    <row r="45" spans="1:10" ht="15">
      <c r="A45" s="353" t="s">
        <v>27</v>
      </c>
      <c r="B45" s="353"/>
      <c r="C45" s="353"/>
      <c r="D45" s="353"/>
      <c r="E45" s="353"/>
      <c r="F45" s="353"/>
      <c r="G45" s="353"/>
      <c r="H45" s="353"/>
      <c r="I45" s="353"/>
      <c r="J45" s="100"/>
    </row>
    <row r="46" spans="1:10" ht="15">
      <c r="A46" s="329" t="s">
        <v>111</v>
      </c>
      <c r="B46" s="329"/>
      <c r="C46" s="329"/>
      <c r="D46" s="329"/>
      <c r="E46" s="329"/>
      <c r="F46" s="329"/>
      <c r="G46" s="329"/>
      <c r="H46" s="329"/>
      <c r="I46" s="329"/>
      <c r="J46" s="100"/>
    </row>
    <row r="47" spans="1:10" ht="15">
      <c r="A47" s="329" t="s">
        <v>240</v>
      </c>
      <c r="B47" s="329"/>
      <c r="C47" s="329"/>
      <c r="D47" s="329"/>
      <c r="E47" s="329"/>
      <c r="F47" s="329"/>
      <c r="G47" s="329"/>
      <c r="H47" s="329"/>
      <c r="I47" s="329"/>
      <c r="J47" s="329"/>
    </row>
    <row r="48" spans="1:10" ht="59.25" customHeight="1">
      <c r="A48" s="312"/>
      <c r="B48" s="313"/>
      <c r="C48" s="313"/>
      <c r="D48" s="313"/>
      <c r="E48" s="313"/>
      <c r="F48" s="313"/>
      <c r="G48" s="313"/>
      <c r="H48" s="313"/>
      <c r="I48" s="313"/>
      <c r="J48" s="314"/>
    </row>
    <row r="49" spans="1:10" ht="15" customHeight="1">
      <c r="A49" s="303" t="s">
        <v>110</v>
      </c>
      <c r="B49" s="304"/>
      <c r="C49" s="304"/>
      <c r="D49" s="304"/>
      <c r="E49" s="304"/>
      <c r="F49" s="304"/>
      <c r="G49" s="304"/>
      <c r="H49" s="304"/>
      <c r="I49" s="304"/>
      <c r="J49" s="305"/>
    </row>
    <row r="51" spans="1:10" ht="15">
      <c r="A51" s="173" t="s">
        <v>128</v>
      </c>
      <c r="B51" s="317" t="str">
        <f>'General Information'!B4:E4</f>
        <v>[Insert Project Name in General Info.]</v>
      </c>
      <c r="C51" s="317"/>
      <c r="D51" s="317"/>
      <c r="E51" s="317"/>
      <c r="F51" s="317"/>
      <c r="G51" s="194"/>
      <c r="H51" s="195"/>
      <c r="I51" s="195"/>
      <c r="J51" s="195"/>
    </row>
    <row r="52" spans="1:10" ht="15">
      <c r="A52" s="173"/>
      <c r="B52" s="196"/>
      <c r="C52" s="196"/>
      <c r="D52" s="196"/>
      <c r="E52" s="196"/>
      <c r="F52" s="196"/>
      <c r="G52" s="196"/>
      <c r="H52" s="195"/>
      <c r="I52" s="195"/>
      <c r="J52" s="195"/>
    </row>
    <row r="53" spans="1:10" ht="15">
      <c r="A53" s="176" t="s">
        <v>225</v>
      </c>
      <c r="B53" s="196"/>
      <c r="C53" s="196"/>
      <c r="D53" s="196"/>
      <c r="E53" s="196"/>
      <c r="F53" s="196"/>
      <c r="G53" s="196"/>
      <c r="H53" s="195"/>
      <c r="I53" s="195"/>
      <c r="J53" s="195"/>
    </row>
    <row r="54" spans="1:10" ht="15">
      <c r="A54" s="176"/>
      <c r="B54" s="196"/>
      <c r="C54" s="196"/>
      <c r="D54" s="196"/>
      <c r="E54" s="196"/>
      <c r="F54" s="196"/>
      <c r="G54" s="196"/>
      <c r="H54" s="195"/>
      <c r="I54" s="195"/>
      <c r="J54" s="195"/>
    </row>
    <row r="55" spans="1:10" ht="15.75">
      <c r="A55" s="197" t="s">
        <v>155</v>
      </c>
      <c r="B55" s="196"/>
      <c r="C55" s="196"/>
      <c r="D55" s="196"/>
      <c r="E55" s="196"/>
      <c r="F55" s="196"/>
      <c r="G55" s="196"/>
      <c r="H55" s="195"/>
      <c r="I55" s="195"/>
      <c r="J55" s="195"/>
    </row>
    <row r="56" spans="1:10" ht="15">
      <c r="A56" s="198"/>
      <c r="B56" s="196"/>
      <c r="C56" s="196"/>
      <c r="D56" s="196"/>
      <c r="E56" s="196"/>
      <c r="F56" s="196"/>
      <c r="G56" s="196"/>
      <c r="H56" s="195"/>
      <c r="I56" s="195"/>
      <c r="J56" s="195"/>
    </row>
    <row r="57" spans="1:2" ht="15">
      <c r="A57" s="176" t="s">
        <v>444</v>
      </c>
      <c r="B57" s="196"/>
    </row>
    <row r="58" spans="1:10" ht="15">
      <c r="A58" s="343" t="s">
        <v>36</v>
      </c>
      <c r="B58" s="345" t="s">
        <v>420</v>
      </c>
      <c r="C58" s="346"/>
      <c r="D58" s="346"/>
      <c r="E58" s="346"/>
      <c r="F58" s="346"/>
      <c r="G58" s="346"/>
      <c r="H58" s="346"/>
      <c r="I58" s="346"/>
      <c r="J58" s="347"/>
    </row>
    <row r="59" spans="1:10" ht="96" customHeight="1">
      <c r="A59" s="344"/>
      <c r="B59" s="199" t="s">
        <v>31</v>
      </c>
      <c r="C59" s="199" t="s">
        <v>32</v>
      </c>
      <c r="D59" s="199" t="s">
        <v>33</v>
      </c>
      <c r="E59" s="199" t="s">
        <v>34</v>
      </c>
      <c r="F59" s="199" t="s">
        <v>35</v>
      </c>
      <c r="G59" s="199" t="s">
        <v>313</v>
      </c>
      <c r="H59" s="199" t="s">
        <v>37</v>
      </c>
      <c r="I59" s="199" t="s">
        <v>38</v>
      </c>
      <c r="J59" s="199" t="s">
        <v>39</v>
      </c>
    </row>
    <row r="60" spans="1:10" ht="15">
      <c r="A60" s="34"/>
      <c r="B60" s="151">
        <f>IF($A60="","",VLOOKUP($A60,POC,2,FALSE))</f>
      </c>
      <c r="C60" s="151">
        <f>IF($A60="","",VLOOKUP($A60,POC,3,FALSE))</f>
      </c>
      <c r="D60" s="151">
        <f>IF($A60="","",VLOOKUP($A60,POC,4,FALSE))</f>
      </c>
      <c r="E60" s="151">
        <f>IF($A60="","",VLOOKUP($A60,POC,5,FALSE))</f>
      </c>
      <c r="F60" s="151">
        <f>IF($A60="","",VLOOKUP($A60,POC,6,FALSE))</f>
      </c>
      <c r="G60" s="151">
        <f>IF($A60="","",VLOOKUP($A60,POC,7,FALSE))</f>
      </c>
      <c r="H60" s="151">
        <f>IF($A60="","",VLOOKUP($A60,POC,8,FALSE))</f>
      </c>
      <c r="I60" s="151">
        <f>IF($A60="","",VLOOKUP($A60,POC,9,FALSE))</f>
      </c>
      <c r="J60" s="151">
        <f>IF($A60="","",VLOOKUP($A60,POC,10,FALSE))</f>
      </c>
    </row>
    <row r="61" spans="1:10" ht="15">
      <c r="A61" s="34"/>
      <c r="B61" s="151">
        <f>IF($A61="","",VLOOKUP($A61,POC,2,FALSE))</f>
      </c>
      <c r="C61" s="151">
        <f>IF($A61="","",VLOOKUP($A61,POC,3,FALSE))</f>
      </c>
      <c r="D61" s="151">
        <f>IF($A61="","",VLOOKUP($A61,POC,4,FALSE))</f>
      </c>
      <c r="E61" s="151">
        <f>IF($A61="","",VLOOKUP($A61,POC,5,FALSE))</f>
      </c>
      <c r="F61" s="151">
        <f>IF($A61="","",VLOOKUP($A61,POC,6,FALSE))</f>
      </c>
      <c r="G61" s="151">
        <f>IF($A61="","",VLOOKUP($A61,POC,7,FALSE))</f>
      </c>
      <c r="H61" s="151">
        <f>IF($A61="","",VLOOKUP($A61,POC,8,FALSE))</f>
      </c>
      <c r="I61" s="151">
        <f>IF($A61="","",VLOOKUP($A61,POC,9,FALSE))</f>
      </c>
      <c r="J61" s="151">
        <f>IF($A61="","",VLOOKUP($A61,POC,10,FALSE))</f>
      </c>
    </row>
    <row r="62" spans="1:10" ht="15">
      <c r="A62" s="34"/>
      <c r="B62" s="151">
        <f>IF($A62="","",VLOOKUP($A62,POC,2,FALSE))</f>
      </c>
      <c r="C62" s="151">
        <f>IF($A62="","",VLOOKUP($A62,POC,3,FALSE))</f>
      </c>
      <c r="D62" s="151">
        <f>IF($A62="","",VLOOKUP($A62,POC,4,FALSE))</f>
      </c>
      <c r="E62" s="151">
        <f>IF($A62="","",VLOOKUP($A62,POC,5,FALSE))</f>
      </c>
      <c r="F62" s="151">
        <f>IF($A62="","",VLOOKUP($A62,POC,6,FALSE))</f>
      </c>
      <c r="G62" s="151">
        <f>IF($A62="","",VLOOKUP($A62,POC,7,FALSE))</f>
      </c>
      <c r="H62" s="151">
        <f>IF($A62="","",VLOOKUP($A62,POC,8,FALSE))</f>
      </c>
      <c r="I62" s="151">
        <f>IF($A62="","",VLOOKUP($A62,POC,9,FALSE))</f>
      </c>
      <c r="J62" s="151">
        <f>IF($A62="","",VLOOKUP($A62,POC,10,FALSE))</f>
      </c>
    </row>
    <row r="63" spans="1:10" ht="15">
      <c r="A63" s="34" t="s">
        <v>315</v>
      </c>
      <c r="B63" s="57"/>
      <c r="C63" s="57"/>
      <c r="D63" s="57"/>
      <c r="E63" s="57"/>
      <c r="F63" s="57"/>
      <c r="G63" s="57"/>
      <c r="H63" s="57"/>
      <c r="I63" s="57"/>
      <c r="J63" s="57"/>
    </row>
    <row r="64" spans="1:10" ht="15">
      <c r="A64" s="34" t="s">
        <v>315</v>
      </c>
      <c r="B64" s="57"/>
      <c r="C64" s="57"/>
      <c r="D64" s="57"/>
      <c r="E64" s="57"/>
      <c r="F64" s="57"/>
      <c r="G64" s="57"/>
      <c r="H64" s="57"/>
      <c r="I64" s="57"/>
      <c r="J64" s="57"/>
    </row>
    <row r="65" ht="15">
      <c r="A65" s="200" t="s">
        <v>421</v>
      </c>
    </row>
    <row r="66" ht="15">
      <c r="A66" s="201"/>
    </row>
    <row r="67" ht="15">
      <c r="A67" s="176" t="s">
        <v>445</v>
      </c>
    </row>
    <row r="68" spans="1:10" ht="30" customHeight="1">
      <c r="A68" s="316" t="s">
        <v>426</v>
      </c>
      <c r="B68" s="291"/>
      <c r="C68" s="291"/>
      <c r="D68" s="287" t="s">
        <v>424</v>
      </c>
      <c r="E68" s="288"/>
      <c r="F68" s="288"/>
      <c r="G68" s="288"/>
      <c r="H68" s="288"/>
      <c r="I68" s="289"/>
      <c r="J68" s="215" t="s">
        <v>188</v>
      </c>
    </row>
    <row r="69" spans="1:10" ht="53.25" customHeight="1">
      <c r="A69" s="306"/>
      <c r="B69" s="306"/>
      <c r="C69" s="306"/>
      <c r="D69" s="330">
        <f>IF(ISERROR($A69),"",IF(ISERROR(VLOOKUP($A69,TMDLs,2,FALSE)),"",VLOOKUP($A69,TMDLs,2,FALSE)))</f>
      </c>
      <c r="E69" s="331"/>
      <c r="F69" s="331"/>
      <c r="G69" s="331"/>
      <c r="H69" s="331"/>
      <c r="I69" s="332"/>
      <c r="J69" s="143"/>
    </row>
    <row r="70" spans="1:10" ht="50.25" customHeight="1">
      <c r="A70" s="306"/>
      <c r="B70" s="306"/>
      <c r="C70" s="306"/>
      <c r="D70" s="330">
        <f>IF(ISERROR($A70),"",IF(ISERROR(VLOOKUP($A70,TMDLs,2,FALSE)),"",VLOOKUP($A70,TMDLs,2,FALSE)))</f>
      </c>
      <c r="E70" s="331"/>
      <c r="F70" s="331"/>
      <c r="G70" s="331"/>
      <c r="H70" s="331"/>
      <c r="I70" s="332"/>
      <c r="J70" s="143"/>
    </row>
    <row r="71" spans="1:10" ht="15">
      <c r="A71" s="600" t="s">
        <v>315</v>
      </c>
      <c r="B71" s="601"/>
      <c r="C71" s="602"/>
      <c r="D71" s="565"/>
      <c r="E71" s="566"/>
      <c r="F71" s="566"/>
      <c r="G71" s="566"/>
      <c r="H71" s="566"/>
      <c r="I71" s="567"/>
      <c r="J71" s="143"/>
    </row>
    <row r="74" spans="1:10" ht="15" customHeight="1">
      <c r="A74" s="173" t="s">
        <v>128</v>
      </c>
      <c r="B74" s="349" t="str">
        <f>'General Information'!B4:E4</f>
        <v>[Insert Project Name in General Info.]</v>
      </c>
      <c r="C74" s="349"/>
      <c r="D74" s="349"/>
      <c r="E74" s="349"/>
      <c r="F74" s="349"/>
      <c r="G74" s="181"/>
      <c r="H74" s="175"/>
      <c r="I74" s="195"/>
      <c r="J74" s="195"/>
    </row>
    <row r="75" ht="15">
      <c r="A75" s="195"/>
    </row>
    <row r="76" ht="15">
      <c r="A76" s="176" t="s">
        <v>227</v>
      </c>
    </row>
    <row r="77" ht="15">
      <c r="A77" s="195"/>
    </row>
    <row r="78" spans="1:10" ht="60" customHeight="1">
      <c r="A78" s="376" t="s">
        <v>226</v>
      </c>
      <c r="B78" s="376"/>
      <c r="C78" s="376"/>
      <c r="D78" s="376"/>
      <c r="E78" s="376"/>
      <c r="F78" s="376"/>
      <c r="G78" s="376"/>
      <c r="H78" s="376"/>
      <c r="I78" s="376"/>
      <c r="J78" s="376"/>
    </row>
    <row r="79" ht="15" customHeight="1"/>
    <row r="80" spans="1:10" ht="28.5" customHeight="1">
      <c r="A80" s="291" t="s">
        <v>202</v>
      </c>
      <c r="B80" s="291"/>
      <c r="C80" s="611" t="s">
        <v>201</v>
      </c>
      <c r="D80" s="611"/>
      <c r="E80" s="316" t="s">
        <v>203</v>
      </c>
      <c r="F80" s="316"/>
      <c r="G80" s="316"/>
      <c r="H80" s="316"/>
      <c r="I80" s="316"/>
      <c r="J80" s="316"/>
    </row>
    <row r="81" spans="1:10" ht="45.75" customHeight="1">
      <c r="A81" s="568" t="s">
        <v>229</v>
      </c>
      <c r="B81" s="568"/>
      <c r="C81" s="580"/>
      <c r="D81" s="581"/>
      <c r="E81" s="610"/>
      <c r="F81" s="610"/>
      <c r="G81" s="610"/>
      <c r="H81" s="610"/>
      <c r="I81" s="610"/>
      <c r="J81" s="610"/>
    </row>
    <row r="82" spans="1:10" ht="45.75" customHeight="1">
      <c r="A82" s="568" t="s">
        <v>206</v>
      </c>
      <c r="B82" s="568"/>
      <c r="C82" s="580"/>
      <c r="D82" s="581"/>
      <c r="E82" s="610"/>
      <c r="F82" s="610"/>
      <c r="G82" s="610"/>
      <c r="H82" s="610"/>
      <c r="I82" s="610"/>
      <c r="J82" s="610"/>
    </row>
    <row r="83" spans="1:10" ht="45.75" customHeight="1">
      <c r="A83" s="568" t="s">
        <v>116</v>
      </c>
      <c r="B83" s="568"/>
      <c r="C83" s="580"/>
      <c r="D83" s="581"/>
      <c r="E83" s="610"/>
      <c r="F83" s="610"/>
      <c r="G83" s="610"/>
      <c r="H83" s="610"/>
      <c r="I83" s="610"/>
      <c r="J83" s="610"/>
    </row>
    <row r="84" spans="1:10" ht="45.75" customHeight="1">
      <c r="A84" s="568" t="s">
        <v>117</v>
      </c>
      <c r="B84" s="568"/>
      <c r="C84" s="580"/>
      <c r="D84" s="581"/>
      <c r="E84" s="610"/>
      <c r="F84" s="610"/>
      <c r="G84" s="610"/>
      <c r="H84" s="610"/>
      <c r="I84" s="610"/>
      <c r="J84" s="610"/>
    </row>
    <row r="85" spans="1:10" ht="15">
      <c r="A85" s="200" t="s">
        <v>446</v>
      </c>
      <c r="B85" s="195"/>
      <c r="C85" s="195"/>
      <c r="D85" s="195"/>
      <c r="E85" s="195"/>
      <c r="F85" s="195"/>
      <c r="G85" s="195"/>
      <c r="H85" s="195"/>
      <c r="I85" s="195"/>
      <c r="J85" s="195"/>
    </row>
    <row r="87" spans="1:11" ht="15">
      <c r="A87" s="173" t="s">
        <v>128</v>
      </c>
      <c r="B87" s="349" t="str">
        <f>'General Information'!B4:E4</f>
        <v>[Insert Project Name in General Info.]</v>
      </c>
      <c r="C87" s="349"/>
      <c r="D87" s="349"/>
      <c r="E87" s="349"/>
      <c r="F87" s="349"/>
      <c r="G87" s="181"/>
      <c r="H87" s="177"/>
      <c r="I87" s="195"/>
      <c r="J87" s="195"/>
      <c r="K87" s="195"/>
    </row>
    <row r="88" spans="1:11" ht="15">
      <c r="A88" s="195"/>
      <c r="K88" s="195"/>
    </row>
    <row r="89" spans="1:11" ht="15">
      <c r="A89" s="176" t="s">
        <v>228</v>
      </c>
      <c r="K89" s="195"/>
    </row>
    <row r="90" spans="1:11" ht="15">
      <c r="A90" s="195"/>
      <c r="B90" s="195"/>
      <c r="C90" s="195"/>
      <c r="D90" s="195"/>
      <c r="E90" s="195"/>
      <c r="F90" s="195"/>
      <c r="G90" s="195"/>
      <c r="H90" s="195"/>
      <c r="I90" s="195"/>
      <c r="J90" s="195"/>
      <c r="K90" s="195"/>
    </row>
    <row r="91" spans="1:11" ht="45" customHeight="1">
      <c r="A91" s="376" t="s">
        <v>447</v>
      </c>
      <c r="B91" s="376"/>
      <c r="C91" s="376"/>
      <c r="D91" s="376"/>
      <c r="E91" s="376"/>
      <c r="F91" s="376"/>
      <c r="G91" s="376"/>
      <c r="H91" s="376"/>
      <c r="I91" s="376"/>
      <c r="J91" s="376"/>
      <c r="K91" s="186"/>
    </row>
    <row r="92" spans="1:11" ht="15">
      <c r="A92" s="195"/>
      <c r="B92" s="195"/>
      <c r="C92" s="195"/>
      <c r="D92" s="195"/>
      <c r="E92" s="195"/>
      <c r="F92" s="195"/>
      <c r="G92" s="195"/>
      <c r="H92" s="195"/>
      <c r="I92" s="195"/>
      <c r="J92" s="195"/>
      <c r="K92" s="195"/>
    </row>
    <row r="93" spans="1:11" ht="15">
      <c r="A93" s="350" t="s">
        <v>118</v>
      </c>
      <c r="B93" s="351"/>
      <c r="C93" s="351"/>
      <c r="D93" s="351"/>
      <c r="E93" s="351"/>
      <c r="F93" s="351"/>
      <c r="G93" s="351"/>
      <c r="H93" s="351"/>
      <c r="I93" s="352"/>
      <c r="J93" s="193" t="s">
        <v>28</v>
      </c>
      <c r="K93" s="195"/>
    </row>
    <row r="94" spans="1:11" ht="49.5" customHeight="1">
      <c r="A94" s="292" t="s">
        <v>448</v>
      </c>
      <c r="B94" s="293"/>
      <c r="C94" s="293"/>
      <c r="D94" s="293"/>
      <c r="E94" s="293"/>
      <c r="F94" s="293"/>
      <c r="G94" s="293"/>
      <c r="H94" s="293"/>
      <c r="I94" s="294"/>
      <c r="J94" s="100"/>
      <c r="K94" s="195"/>
    </row>
    <row r="95" spans="1:10" ht="84" customHeight="1">
      <c r="A95" s="564" t="s">
        <v>431</v>
      </c>
      <c r="B95" s="564"/>
      <c r="C95" s="564"/>
      <c r="D95" s="564"/>
      <c r="E95" s="564"/>
      <c r="F95" s="564"/>
      <c r="G95" s="564"/>
      <c r="H95" s="564"/>
      <c r="I95" s="564"/>
      <c r="J95" s="564"/>
    </row>
    <row r="96" spans="1:10" ht="34.5" customHeight="1">
      <c r="A96" s="609" t="s">
        <v>425</v>
      </c>
      <c r="B96" s="609"/>
      <c r="C96" s="609"/>
      <c r="D96" s="609"/>
      <c r="E96" s="609"/>
      <c r="F96" s="609"/>
      <c r="G96" s="609"/>
      <c r="H96" s="609"/>
      <c r="I96" s="609"/>
      <c r="J96" s="609"/>
    </row>
  </sheetData>
  <sheetProtection password="C3AA" sheet="1"/>
  <mergeCells count="71">
    <mergeCell ref="A96:J96"/>
    <mergeCell ref="A18:J18"/>
    <mergeCell ref="B1:F1"/>
    <mergeCell ref="B8:C8"/>
    <mergeCell ref="B9:C9"/>
    <mergeCell ref="B10:C10"/>
    <mergeCell ref="B11:C11"/>
    <mergeCell ref="B12:C12"/>
    <mergeCell ref="B15:C15"/>
    <mergeCell ref="B13:C13"/>
    <mergeCell ref="A5:J5"/>
    <mergeCell ref="A19:J19"/>
    <mergeCell ref="A20:J20"/>
    <mergeCell ref="A21:J21"/>
    <mergeCell ref="A22:J22"/>
    <mergeCell ref="A23:J23"/>
    <mergeCell ref="B14:C14"/>
    <mergeCell ref="A24:J24"/>
    <mergeCell ref="A25:J25"/>
    <mergeCell ref="A26:J26"/>
    <mergeCell ref="A27:J27"/>
    <mergeCell ref="A28:J28"/>
    <mergeCell ref="A29:J29"/>
    <mergeCell ref="B31:F31"/>
    <mergeCell ref="A35:J35"/>
    <mergeCell ref="A36:J36"/>
    <mergeCell ref="A37:J37"/>
    <mergeCell ref="A38:J38"/>
    <mergeCell ref="A39:J39"/>
    <mergeCell ref="A40:J40"/>
    <mergeCell ref="A42:J42"/>
    <mergeCell ref="A43:I43"/>
    <mergeCell ref="A44:I44"/>
    <mergeCell ref="A45:I45"/>
    <mergeCell ref="A46:I46"/>
    <mergeCell ref="B51:F51"/>
    <mergeCell ref="A47:J47"/>
    <mergeCell ref="A48:J48"/>
    <mergeCell ref="A49:J49"/>
    <mergeCell ref="A70:C70"/>
    <mergeCell ref="D70:I70"/>
    <mergeCell ref="A58:A59"/>
    <mergeCell ref="B58:J58"/>
    <mergeCell ref="A68:C68"/>
    <mergeCell ref="D68:I68"/>
    <mergeCell ref="A69:C69"/>
    <mergeCell ref="D69:I69"/>
    <mergeCell ref="C82:D82"/>
    <mergeCell ref="E82:J82"/>
    <mergeCell ref="A71:C71"/>
    <mergeCell ref="D71:I71"/>
    <mergeCell ref="A80:B80"/>
    <mergeCell ref="C80:D80"/>
    <mergeCell ref="E80:J80"/>
    <mergeCell ref="B74:F74"/>
    <mergeCell ref="A78:J78"/>
    <mergeCell ref="A83:B83"/>
    <mergeCell ref="C83:D83"/>
    <mergeCell ref="E83:J83"/>
    <mergeCell ref="A84:B84"/>
    <mergeCell ref="C84:D84"/>
    <mergeCell ref="E84:J84"/>
    <mergeCell ref="A81:B81"/>
    <mergeCell ref="C81:D81"/>
    <mergeCell ref="A95:J95"/>
    <mergeCell ref="A93:I93"/>
    <mergeCell ref="A94:I94"/>
    <mergeCell ref="A91:J91"/>
    <mergeCell ref="B87:F87"/>
    <mergeCell ref="E81:J81"/>
    <mergeCell ref="A82:B82"/>
  </mergeCells>
  <conditionalFormatting sqref="J69:J71 B9:C14">
    <cfRule type="expression" priority="121" dxfId="2" stopIfTrue="1">
      <formula>ISBLANK(B9)</formula>
    </cfRule>
  </conditionalFormatting>
  <conditionalFormatting sqref="E81:E84 C81:C84 A19 A21 A23 A25 A28 A36 A38 A40 A48 J44:J46 A60:J64 A69:I71">
    <cfRule type="expression" priority="120" dxfId="0" stopIfTrue="1">
      <formula>ISBLANK(A19)</formula>
    </cfRule>
  </conditionalFormatting>
  <conditionalFormatting sqref="J94">
    <cfRule type="expression" priority="73" dxfId="0" stopIfTrue="1">
      <formula>ISBLANK($J$94)</formula>
    </cfRule>
  </conditionalFormatting>
  <dataValidations count="4">
    <dataValidation type="list" allowBlank="1" showInputMessage="1" showErrorMessage="1" sqref="J94">
      <formula1>YN</formula1>
    </dataValidation>
    <dataValidation type="list" allowBlank="1" showInputMessage="1" showErrorMessage="1" sqref="C81:D84 J44:J46">
      <formula1>YNNA</formula1>
    </dataValidation>
    <dataValidation type="list" allowBlank="1" showInputMessage="1" showErrorMessage="1" sqref="A60:A62">
      <formula1>POCCat</formula1>
    </dataValidation>
    <dataValidation type="list" allowBlank="1" showInputMessage="1" showErrorMessage="1" sqref="A69:C70">
      <formula1>RSW</formula1>
    </dataValidation>
  </dataValidations>
  <printOptions/>
  <pageMargins left="0.55125" right="0.224583333333333" top="0.75" bottom="0.75" header="0.3" footer="0.3"/>
  <pageSetup firstPageNumber="24" useFirstPageNumber="1" horizontalDpi="600" verticalDpi="600" orientation="portrait" scale="93" r:id="rId1"/>
  <headerFooter alignWithMargins="0">
    <oddFooter>&amp;L&amp;"Times New Roman,Regular"June 2018&amp;R&amp;"Times New Roman,Regular"
&amp;P</oddFooter>
  </headerFooter>
  <rowBreaks count="3" manualBreakCount="3">
    <brk id="30" max="255" man="1"/>
    <brk id="50" max="255" man="1"/>
    <brk id="72" max="255" man="1"/>
  </rowBreaks>
</worksheet>
</file>

<file path=xl/worksheets/sheet14.xml><?xml version="1.0" encoding="utf-8"?>
<worksheet xmlns="http://schemas.openxmlformats.org/spreadsheetml/2006/main" xmlns:r="http://schemas.openxmlformats.org/officeDocument/2006/relationships">
  <dimension ref="A1:I14"/>
  <sheetViews>
    <sheetView zoomScaleSheetLayoutView="100" zoomScalePageLayoutView="80" workbookViewId="0" topLeftCell="A1">
      <selection activeCell="A14" sqref="A14"/>
    </sheetView>
  </sheetViews>
  <sheetFormatPr defaultColWidth="9.140625" defaultRowHeight="15"/>
  <cols>
    <col min="1" max="1" width="14.28125" style="3" customWidth="1"/>
    <col min="2" max="8" width="9.140625" style="3" customWidth="1"/>
    <col min="9" max="9" width="13.8515625" style="3" customWidth="1"/>
    <col min="10" max="16384" width="9.140625" style="3" customWidth="1"/>
  </cols>
  <sheetData>
    <row r="1" spans="1:6" ht="15">
      <c r="A1" s="38" t="s">
        <v>128</v>
      </c>
      <c r="B1" s="383" t="str">
        <f>'General Information'!B4</f>
        <v>[Insert Project Name in General Info.]</v>
      </c>
      <c r="C1" s="383"/>
      <c r="D1" s="383"/>
      <c r="E1" s="383"/>
      <c r="F1" s="383"/>
    </row>
    <row r="3" ht="15">
      <c r="A3" s="4" t="s">
        <v>182</v>
      </c>
    </row>
    <row r="5" spans="1:9" ht="273" customHeight="1">
      <c r="A5" s="49" t="s">
        <v>293</v>
      </c>
      <c r="B5" s="614" t="s">
        <v>197</v>
      </c>
      <c r="C5" s="615"/>
      <c r="D5" s="615"/>
      <c r="E5" s="615"/>
      <c r="F5" s="615"/>
      <c r="G5" s="615"/>
      <c r="H5" s="615"/>
      <c r="I5" s="616"/>
    </row>
    <row r="6" spans="1:9" ht="39.75" customHeight="1">
      <c r="A6" s="49">
        <f>IF('Step 1'!H10="Y","Yes",IF('Step 1'!H11="Y","Yes",IF('Step 1'!H12="Y","Yes",IF('Step 1'!H13="Y","Yes",IF('Step 1'!H14="Y","Yes",IF('Step 1'!H15="Y","Yes",IF('Step 1'!H16="Y","Yes",IF(Lists!Q1="Yes","Yes",""))))))))</f>
      </c>
      <c r="B6" s="617" t="s">
        <v>449</v>
      </c>
      <c r="C6" s="562"/>
      <c r="D6" s="562"/>
      <c r="E6" s="562"/>
      <c r="F6" s="562"/>
      <c r="G6" s="562"/>
      <c r="H6" s="562"/>
      <c r="I6" s="562"/>
    </row>
    <row r="7" spans="1:9" ht="34.5" customHeight="1">
      <c r="A7" s="49">
        <f>IF('Step 1'!H10="Y","Yes",IF('Step 1'!H11="Y","Yes",IF('Step 1'!H12="Y","Yes",IF('Step 1'!H13="Y","Yes",IF('Step 1'!H14="Y","Yes",IF('Step 1'!H15="Y","Yes",IF('Step 1'!H16="Y","Yes",IF(Lists!Q1="Yes","Yes",""))))))))</f>
      </c>
      <c r="B7" s="562" t="s">
        <v>450</v>
      </c>
      <c r="C7" s="562"/>
      <c r="D7" s="562"/>
      <c r="E7" s="562"/>
      <c r="F7" s="562"/>
      <c r="G7" s="562"/>
      <c r="H7" s="562"/>
      <c r="I7" s="562"/>
    </row>
    <row r="8" spans="1:9" ht="21.75" customHeight="1">
      <c r="A8" s="49">
        <f>IF('Step 1'!H10="Y","Yes",IF('Step 1'!H11="Y","Yes",IF('Step 1'!H12="Y","Yes",IF('Step 1'!H13="Y","Yes",IF('Step 1'!H14="Y","Yes",IF('Step 1'!H15="Y","Yes",IF('Step 1'!H16="Y","Yes",IF(Lists!Q1="Yes","Yes",""))))))))</f>
      </c>
      <c r="B8" s="562" t="s">
        <v>451</v>
      </c>
      <c r="C8" s="562"/>
      <c r="D8" s="562"/>
      <c r="E8" s="562"/>
      <c r="F8" s="562"/>
      <c r="G8" s="562"/>
      <c r="H8" s="562"/>
      <c r="I8" s="562"/>
    </row>
    <row r="9" spans="1:9" ht="114.75" customHeight="1">
      <c r="A9" s="49" t="str">
        <f>IF('Step 5d'!E19&gt;0,IF('Step 5e'!H40&gt;0,"Yes",""),"")</f>
        <v>Yes</v>
      </c>
      <c r="B9" s="562" t="s">
        <v>452</v>
      </c>
      <c r="C9" s="562"/>
      <c r="D9" s="562"/>
      <c r="E9" s="562"/>
      <c r="F9" s="562"/>
      <c r="G9" s="562"/>
      <c r="H9" s="562"/>
      <c r="I9" s="562"/>
    </row>
    <row r="10" spans="1:9" ht="41.25" customHeight="1">
      <c r="A10" s="49">
        <f>IF(ISBLANK('SF Hillside'!A26:H26),IF(ISBLANK('Roadway Projects'!A25:H25),IF(ISBLANK('Step 2'!A44:J44),"","Yes"),"Yes"),"Yes")</f>
      </c>
      <c r="B10" s="562" t="s">
        <v>149</v>
      </c>
      <c r="C10" s="562"/>
      <c r="D10" s="562"/>
      <c r="E10" s="562"/>
      <c r="F10" s="562"/>
      <c r="G10" s="562"/>
      <c r="H10" s="562"/>
      <c r="I10" s="562"/>
    </row>
    <row r="11" spans="1:9" ht="51.75" customHeight="1">
      <c r="A11" s="49">
        <f>IF(ISBLANK('SF Hillside'!A29:H29),IF(ISBLANK('Roadway Projects'!A28:H28),IF(ISBLANK('Step 2'!A50:J50),"","Yes"),"Yes"),"Yes")</f>
      </c>
      <c r="B11" s="618" t="s">
        <v>150</v>
      </c>
      <c r="C11" s="562"/>
      <c r="D11" s="562"/>
      <c r="E11" s="562"/>
      <c r="F11" s="562"/>
      <c r="G11" s="562"/>
      <c r="H11" s="562"/>
      <c r="I11" s="562"/>
    </row>
    <row r="12" spans="1:9" ht="36.75" customHeight="1">
      <c r="A12" s="49">
        <f>IF('SF Hillside'!J45="Y","Yes",IF('SF Hillside'!J46="Y","Yes",IF('SF Hillside'!J47="Y","Yes",IF('Roadway Projects'!J44="Y","Yes",IF('Roadway Projects'!J45="Y","Yes",IF('Roadway Projects'!J46="Y","Yes",IF(Lists!R1="Yes","Yes","")))))))</f>
      </c>
      <c r="B12" s="562" t="s">
        <v>151</v>
      </c>
      <c r="C12" s="562"/>
      <c r="D12" s="562"/>
      <c r="E12" s="562"/>
      <c r="F12" s="562"/>
      <c r="G12" s="562"/>
      <c r="H12" s="562"/>
      <c r="I12" s="562"/>
    </row>
    <row r="13" spans="1:9" ht="36.75" customHeight="1">
      <c r="A13" s="49">
        <f>IF('Step 5d'!B15="Y","Yes","")</f>
      </c>
      <c r="B13" s="612" t="s">
        <v>453</v>
      </c>
      <c r="C13" s="613"/>
      <c r="D13" s="613"/>
      <c r="E13" s="613"/>
      <c r="F13" s="613"/>
      <c r="G13" s="613"/>
      <c r="H13" s="613"/>
      <c r="I13" s="613"/>
    </row>
    <row r="14" ht="15">
      <c r="B14" s="40"/>
    </row>
  </sheetData>
  <sheetProtection password="C3AA" sheet="1"/>
  <mergeCells count="10">
    <mergeCell ref="B1:F1"/>
    <mergeCell ref="B13:I13"/>
    <mergeCell ref="B12:I12"/>
    <mergeCell ref="B5:I5"/>
    <mergeCell ref="B6:I6"/>
    <mergeCell ref="B7:I7"/>
    <mergeCell ref="B8:I8"/>
    <mergeCell ref="B9:I9"/>
    <mergeCell ref="B10:I10"/>
    <mergeCell ref="B11:I11"/>
  </mergeCells>
  <printOptions/>
  <pageMargins left="0.7" right="0.7" top="0.75" bottom="0.75" header="0.3" footer="0.3"/>
  <pageSetup horizontalDpi="600" verticalDpi="600" orientation="portrait" scale="98" r:id="rId1"/>
  <headerFooter>
    <oddFooter>&amp;L&amp;"Times New Roman,Regular"March 2012&amp;R&amp;"Times New Roman,Regular"Submittal List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43"/>
  <sheetViews>
    <sheetView zoomScalePageLayoutView="0" workbookViewId="0" topLeftCell="A1">
      <selection activeCell="D3" sqref="D3"/>
    </sheetView>
  </sheetViews>
  <sheetFormatPr defaultColWidth="9.140625" defaultRowHeight="15"/>
  <cols>
    <col min="16" max="16" width="50.8515625" style="0" bestFit="1" customWidth="1"/>
    <col min="17" max="17" width="92.140625" style="0" customWidth="1"/>
  </cols>
  <sheetData>
    <row r="1" spans="1:18" ht="15">
      <c r="A1" t="s">
        <v>66</v>
      </c>
      <c r="B1" t="s">
        <v>66</v>
      </c>
      <c r="D1" s="39" t="s">
        <v>131</v>
      </c>
      <c r="Q1">
        <f>IF('Step 1'!H17="Y","Yes",IF('Step 1'!H18="Y","Yes",IF('Step 1'!H19="Y","Yes",IF('Step 1'!H27="Y","Yes",IF('Step 1'!H28="Y","Yes",IF('Step 1'!H29="Y","Yes",""))))))</f>
      </c>
      <c r="R1">
        <f>IF('Step 2'!J61="Y","Yes",IF('Step 2'!J62="Y","Yes",IF('Step 2'!J63="Y","Yes","")))</f>
      </c>
    </row>
    <row r="2" spans="1:2" ht="15">
      <c r="A2" t="s">
        <v>67</v>
      </c>
      <c r="B2" t="s">
        <v>67</v>
      </c>
    </row>
    <row r="3" spans="1:4" ht="15">
      <c r="A3" t="s">
        <v>49</v>
      </c>
      <c r="D3" t="s">
        <v>140</v>
      </c>
    </row>
    <row r="6" spans="5:16" ht="60.75">
      <c r="E6" s="51" t="s">
        <v>31</v>
      </c>
      <c r="F6" s="51" t="s">
        <v>32</v>
      </c>
      <c r="G6" s="51" t="s">
        <v>33</v>
      </c>
      <c r="H6" s="51" t="s">
        <v>34</v>
      </c>
      <c r="I6" s="51" t="s">
        <v>35</v>
      </c>
      <c r="J6" s="51" t="s">
        <v>313</v>
      </c>
      <c r="K6" s="51" t="s">
        <v>37</v>
      </c>
      <c r="L6" s="51" t="s">
        <v>38</v>
      </c>
      <c r="M6" s="51" t="s">
        <v>39</v>
      </c>
      <c r="P6" s="153"/>
    </row>
    <row r="7" spans="4:17" ht="15">
      <c r="D7" t="s">
        <v>341</v>
      </c>
      <c r="E7" s="152" t="s">
        <v>314</v>
      </c>
      <c r="F7" s="152" t="s">
        <v>314</v>
      </c>
      <c r="G7" s="152" t="s">
        <v>314</v>
      </c>
      <c r="H7" s="152">
        <f>""</f>
      </c>
      <c r="I7" s="152" t="s">
        <v>314</v>
      </c>
      <c r="J7" s="152" t="s">
        <v>314</v>
      </c>
      <c r="K7" s="152">
        <f>""</f>
      </c>
      <c r="L7" s="152" t="s">
        <v>314</v>
      </c>
      <c r="M7" s="152" t="s">
        <v>314</v>
      </c>
      <c r="P7" t="s">
        <v>316</v>
      </c>
      <c r="Q7" t="s">
        <v>38</v>
      </c>
    </row>
    <row r="8" spans="4:17" ht="15">
      <c r="D8" t="s">
        <v>308</v>
      </c>
      <c r="E8" s="152">
        <f>""</f>
      </c>
      <c r="F8" s="152">
        <f>""</f>
      </c>
      <c r="G8" s="152" t="s">
        <v>314</v>
      </c>
      <c r="H8" s="152">
        <f>""</f>
      </c>
      <c r="I8" s="152">
        <f>""</f>
      </c>
      <c r="J8" s="152" t="s">
        <v>314</v>
      </c>
      <c r="K8" s="152">
        <f>""</f>
      </c>
      <c r="L8" s="152" t="s">
        <v>314</v>
      </c>
      <c r="M8" s="152" t="s">
        <v>314</v>
      </c>
      <c r="P8" t="s">
        <v>317</v>
      </c>
      <c r="Q8" t="s">
        <v>321</v>
      </c>
    </row>
    <row r="9" spans="4:17" ht="15">
      <c r="D9" t="s">
        <v>309</v>
      </c>
      <c r="E9" s="152">
        <f>""</f>
      </c>
      <c r="F9" s="152">
        <f>""</f>
      </c>
      <c r="G9" s="152" t="s">
        <v>314</v>
      </c>
      <c r="H9" s="152">
        <f>""</f>
      </c>
      <c r="I9" s="152">
        <f>""</f>
      </c>
      <c r="J9" s="152" t="s">
        <v>314</v>
      </c>
      <c r="K9" s="152">
        <f>""</f>
      </c>
      <c r="L9" s="152">
        <f>""</f>
      </c>
      <c r="M9" s="152" t="s">
        <v>314</v>
      </c>
      <c r="P9" t="s">
        <v>318</v>
      </c>
      <c r="Q9" t="s">
        <v>38</v>
      </c>
    </row>
    <row r="10" spans="4:17" ht="15">
      <c r="D10" t="s">
        <v>310</v>
      </c>
      <c r="E10" s="152">
        <f>""</f>
      </c>
      <c r="F10" s="152" t="s">
        <v>314</v>
      </c>
      <c r="G10" s="152">
        <f>""</f>
      </c>
      <c r="H10" s="152">
        <f>""</f>
      </c>
      <c r="I10" s="152" t="s">
        <v>314</v>
      </c>
      <c r="J10" s="152">
        <f>""</f>
      </c>
      <c r="K10" s="152" t="s">
        <v>314</v>
      </c>
      <c r="L10" s="152" t="s">
        <v>314</v>
      </c>
      <c r="M10" s="152" t="s">
        <v>314</v>
      </c>
      <c r="P10" t="s">
        <v>319</v>
      </c>
      <c r="Q10" t="s">
        <v>322</v>
      </c>
    </row>
    <row r="11" spans="4:17" ht="15">
      <c r="D11" t="s">
        <v>342</v>
      </c>
      <c r="E11" s="152" t="s">
        <v>314</v>
      </c>
      <c r="F11" s="152">
        <f>""</f>
      </c>
      <c r="G11" s="152" t="s">
        <v>314</v>
      </c>
      <c r="H11" s="152">
        <f>""</f>
      </c>
      <c r="I11" s="152" t="s">
        <v>314</v>
      </c>
      <c r="J11" s="152" t="s">
        <v>314</v>
      </c>
      <c r="K11" s="152">
        <f>""</f>
      </c>
      <c r="L11" s="152">
        <f>""</f>
      </c>
      <c r="M11" s="152" t="s">
        <v>314</v>
      </c>
      <c r="P11" t="s">
        <v>320</v>
      </c>
      <c r="Q11" t="s">
        <v>323</v>
      </c>
    </row>
    <row r="12" spans="4:13" ht="15">
      <c r="D12" t="s">
        <v>311</v>
      </c>
      <c r="E12" s="152" t="s">
        <v>314</v>
      </c>
      <c r="F12" s="152" t="s">
        <v>314</v>
      </c>
      <c r="G12" s="152">
        <f>""</f>
      </c>
      <c r="H12" s="152">
        <f>""</f>
      </c>
      <c r="I12" s="152" t="s">
        <v>314</v>
      </c>
      <c r="J12" s="152">
        <f>""</f>
      </c>
      <c r="K12" s="152">
        <f>""</f>
      </c>
      <c r="L12" s="152" t="s">
        <v>314</v>
      </c>
      <c r="M12" s="152" t="s">
        <v>314</v>
      </c>
    </row>
    <row r="13" spans="4:13" ht="15">
      <c r="D13" t="s">
        <v>343</v>
      </c>
      <c r="E13" s="152" t="s">
        <v>314</v>
      </c>
      <c r="F13" s="152" t="s">
        <v>314</v>
      </c>
      <c r="G13" s="152">
        <f>""</f>
      </c>
      <c r="H13" s="152">
        <f>""</f>
      </c>
      <c r="I13" s="152" t="s">
        <v>314</v>
      </c>
      <c r="J13" s="152">
        <f>""</f>
      </c>
      <c r="K13" s="152">
        <f>""</f>
      </c>
      <c r="L13" s="152" t="s">
        <v>314</v>
      </c>
      <c r="M13" s="152" t="s">
        <v>314</v>
      </c>
    </row>
    <row r="14" spans="4:17" ht="15">
      <c r="D14" t="s">
        <v>312</v>
      </c>
      <c r="E14" s="152" t="s">
        <v>314</v>
      </c>
      <c r="F14" s="152" t="s">
        <v>314</v>
      </c>
      <c r="G14" s="152" t="s">
        <v>314</v>
      </c>
      <c r="H14" s="152">
        <f>""</f>
      </c>
      <c r="I14" s="152" t="s">
        <v>314</v>
      </c>
      <c r="J14" s="152" t="s">
        <v>314</v>
      </c>
      <c r="K14" s="152">
        <f>""</f>
      </c>
      <c r="L14" s="152" t="s">
        <v>314</v>
      </c>
      <c r="M14" s="152" t="s">
        <v>314</v>
      </c>
      <c r="P14" s="259" t="s">
        <v>385</v>
      </c>
      <c r="Q14" s="259" t="s">
        <v>386</v>
      </c>
    </row>
    <row r="15" spans="4:17" ht="15">
      <c r="D15" t="s">
        <v>339</v>
      </c>
      <c r="E15" s="152" t="s">
        <v>314</v>
      </c>
      <c r="F15" s="152" t="s">
        <v>314</v>
      </c>
      <c r="G15" s="152" t="s">
        <v>314</v>
      </c>
      <c r="H15" s="152" t="s">
        <v>314</v>
      </c>
      <c r="I15" s="152" t="s">
        <v>314</v>
      </c>
      <c r="J15" s="152" t="s">
        <v>314</v>
      </c>
      <c r="K15" s="152" t="s">
        <v>314</v>
      </c>
      <c r="L15" s="152" t="s">
        <v>314</v>
      </c>
      <c r="M15" s="152" t="s">
        <v>314</v>
      </c>
      <c r="P15" s="259" t="s">
        <v>387</v>
      </c>
      <c r="Q15" s="259" t="s">
        <v>388</v>
      </c>
    </row>
    <row r="16" spans="4:17" ht="15">
      <c r="D16" t="s">
        <v>340</v>
      </c>
      <c r="E16" s="152" t="s">
        <v>314</v>
      </c>
      <c r="F16" s="152">
        <f>""</f>
      </c>
      <c r="G16" s="152" t="s">
        <v>314</v>
      </c>
      <c r="H16" s="152">
        <f>""</f>
      </c>
      <c r="I16" s="152" t="s">
        <v>314</v>
      </c>
      <c r="J16" s="152" t="s">
        <v>314</v>
      </c>
      <c r="K16" s="152">
        <f>""</f>
      </c>
      <c r="L16" s="152">
        <f>""</f>
      </c>
      <c r="M16" s="152" t="s">
        <v>314</v>
      </c>
      <c r="P16" s="259" t="s">
        <v>389</v>
      </c>
      <c r="Q16" s="260" t="s">
        <v>390</v>
      </c>
    </row>
    <row r="17" spans="5:17" ht="15">
      <c r="E17" s="152"/>
      <c r="F17" s="152"/>
      <c r="G17" s="152"/>
      <c r="H17" s="152"/>
      <c r="I17" s="152"/>
      <c r="J17" s="152"/>
      <c r="K17" s="152"/>
      <c r="L17" s="152"/>
      <c r="M17" s="152"/>
      <c r="P17" s="260" t="s">
        <v>356</v>
      </c>
      <c r="Q17" s="259" t="s">
        <v>391</v>
      </c>
    </row>
    <row r="18" spans="16:17" ht="15">
      <c r="P18" s="261" t="s">
        <v>392</v>
      </c>
      <c r="Q18" s="262" t="s">
        <v>393</v>
      </c>
    </row>
    <row r="19" spans="16:17" ht="15">
      <c r="P19" s="263" t="s">
        <v>368</v>
      </c>
      <c r="Q19" s="263" t="s">
        <v>394</v>
      </c>
    </row>
    <row r="20" spans="16:17" ht="15">
      <c r="P20" s="263" t="s">
        <v>354</v>
      </c>
      <c r="Q20" s="263" t="s">
        <v>395</v>
      </c>
    </row>
    <row r="21" spans="16:17" ht="15">
      <c r="P21" s="261" t="s">
        <v>396</v>
      </c>
      <c r="Q21" s="264" t="s">
        <v>397</v>
      </c>
    </row>
    <row r="22" spans="16:17" ht="15">
      <c r="P22" s="263" t="s">
        <v>398</v>
      </c>
      <c r="Q22" s="264" t="s">
        <v>399</v>
      </c>
    </row>
    <row r="23" spans="1:17" ht="15">
      <c r="A23" t="s">
        <v>328</v>
      </c>
      <c r="B23" t="s">
        <v>336</v>
      </c>
      <c r="C23" t="s">
        <v>338</v>
      </c>
      <c r="D23" t="s">
        <v>337</v>
      </c>
      <c r="P23" s="261" t="s">
        <v>400</v>
      </c>
      <c r="Q23" s="262" t="s">
        <v>401</v>
      </c>
    </row>
    <row r="24" spans="16:17" ht="15">
      <c r="P24" s="261" t="s">
        <v>370</v>
      </c>
      <c r="Q24" s="265" t="s">
        <v>402</v>
      </c>
    </row>
    <row r="25" spans="16:17" ht="15">
      <c r="P25" s="263" t="s">
        <v>403</v>
      </c>
      <c r="Q25" s="263" t="s">
        <v>404</v>
      </c>
    </row>
    <row r="26" spans="16:17" ht="15">
      <c r="P26" s="265" t="s">
        <v>371</v>
      </c>
      <c r="Q26" s="265" t="s">
        <v>405</v>
      </c>
    </row>
    <row r="27" spans="1:17" ht="15">
      <c r="A27" t="s">
        <v>329</v>
      </c>
      <c r="B27">
        <f>IF('Step 1'!H10="Y","Yes",IF('Step 1'!H11="Y","Yes",IF('Step 1'!H12="Y","Yes",IF('Step 1'!H13="Y","Yes",IF('Step 1'!H14="Y","Yes",IF('Step 1'!H15="Y","Yes",IF('Step 1'!H16="Y","Yes",IF(Lists!Q1="Yes","Yes",""))))))))</f>
      </c>
      <c r="P27" s="261" t="s">
        <v>357</v>
      </c>
      <c r="Q27" s="265" t="s">
        <v>406</v>
      </c>
    </row>
    <row r="28" spans="16:17" ht="15">
      <c r="P28" s="263" t="s">
        <v>369</v>
      </c>
      <c r="Q28" s="264" t="s">
        <v>407</v>
      </c>
    </row>
    <row r="29" spans="1:17" ht="15">
      <c r="A29" t="s">
        <v>330</v>
      </c>
      <c r="P29" s="263" t="s">
        <v>367</v>
      </c>
      <c r="Q29" s="263" t="s">
        <v>408</v>
      </c>
    </row>
    <row r="30" spans="16:17" ht="15">
      <c r="P30" s="263" t="s">
        <v>355</v>
      </c>
      <c r="Q30" s="264" t="s">
        <v>409</v>
      </c>
    </row>
    <row r="31" spans="16:17" ht="15">
      <c r="P31" s="261" t="s">
        <v>410</v>
      </c>
      <c r="Q31" s="265" t="s">
        <v>411</v>
      </c>
    </row>
    <row r="32" spans="1:17" ht="15">
      <c r="A32" t="s">
        <v>331</v>
      </c>
      <c r="P32" s="263" t="s">
        <v>412</v>
      </c>
      <c r="Q32" s="264" t="s">
        <v>407</v>
      </c>
    </row>
    <row r="33" spans="16:17" ht="15">
      <c r="P33" s="261" t="s">
        <v>413</v>
      </c>
      <c r="Q33" s="261" t="s">
        <v>414</v>
      </c>
    </row>
    <row r="34" spans="1:17" ht="15">
      <c r="A34" t="s">
        <v>332</v>
      </c>
      <c r="P34" s="261" t="s">
        <v>376</v>
      </c>
      <c r="Q34" s="261" t="s">
        <v>402</v>
      </c>
    </row>
    <row r="35" spans="16:17" ht="15">
      <c r="P35" s="261" t="s">
        <v>358</v>
      </c>
      <c r="Q35" s="261" t="s">
        <v>415</v>
      </c>
    </row>
    <row r="36" spans="16:17" ht="15">
      <c r="P36" s="263" t="s">
        <v>377</v>
      </c>
      <c r="Q36" s="263" t="s">
        <v>416</v>
      </c>
    </row>
    <row r="37" ht="15">
      <c r="A37" t="s">
        <v>333</v>
      </c>
    </row>
    <row r="38" ht="15">
      <c r="A38" t="s">
        <v>334</v>
      </c>
    </row>
    <row r="39" ht="15">
      <c r="A39" t="s">
        <v>335</v>
      </c>
    </row>
    <row r="43" ht="15">
      <c r="A43" t="s">
        <v>353</v>
      </c>
    </row>
  </sheetData>
  <sheetProtection password="CC44" sheet="1"/>
  <printOptions/>
  <pageMargins left="0.7" right="0.7" top="0.75" bottom="0.75" header="0.3" footer="0.3"/>
  <pageSetup fitToHeight="1" fitToWidth="1" horizontalDpi="600" verticalDpi="600" orientation="landscape" scale="32" r:id="rId1"/>
</worksheet>
</file>

<file path=xl/worksheets/sheet2.xml><?xml version="1.0" encoding="utf-8"?>
<worksheet xmlns="http://schemas.openxmlformats.org/spreadsheetml/2006/main" xmlns:r="http://schemas.openxmlformats.org/officeDocument/2006/relationships">
  <sheetPr>
    <pageSetUpPr fitToPage="1"/>
  </sheetPr>
  <dimension ref="A2:I34"/>
  <sheetViews>
    <sheetView view="pageLayout" zoomScaleSheetLayoutView="100" workbookViewId="0" topLeftCell="A1">
      <selection activeCell="A1" sqref="A1"/>
    </sheetView>
  </sheetViews>
  <sheetFormatPr defaultColWidth="9.140625" defaultRowHeight="15"/>
  <cols>
    <col min="1" max="1" width="25.7109375" style="1" bestFit="1" customWidth="1"/>
    <col min="2" max="2" width="9.140625" style="1" customWidth="1"/>
    <col min="3" max="3" width="11.421875" style="1" customWidth="1"/>
    <col min="4" max="16384" width="9.140625" style="1" customWidth="1"/>
  </cols>
  <sheetData>
    <row r="2" spans="1:9" ht="32.25" customHeight="1">
      <c r="A2" s="279" t="s">
        <v>289</v>
      </c>
      <c r="B2" s="280"/>
      <c r="C2" s="280"/>
      <c r="D2" s="280"/>
      <c r="E2" s="280"/>
      <c r="F2" s="280"/>
      <c r="G2" s="280"/>
      <c r="H2" s="280"/>
      <c r="I2" s="280"/>
    </row>
    <row r="3" spans="1:9" ht="15">
      <c r="A3" s="281" t="s">
        <v>0</v>
      </c>
      <c r="B3" s="281"/>
      <c r="C3" s="281"/>
      <c r="D3" s="281"/>
      <c r="E3" s="281"/>
      <c r="F3" s="281"/>
      <c r="G3" s="281"/>
      <c r="H3" s="281"/>
      <c r="I3" s="281"/>
    </row>
    <row r="4" spans="2:8" ht="15">
      <c r="B4" s="282" t="str">
        <f>IF(B7="","[Insert Project Name in General Info.]",B7)</f>
        <v>[Insert Project Name in General Info.]</v>
      </c>
      <c r="C4" s="282"/>
      <c r="D4" s="282"/>
      <c r="E4" s="282"/>
      <c r="F4" s="282"/>
      <c r="G4" s="36"/>
      <c r="H4" s="36"/>
    </row>
    <row r="5" spans="3:8" ht="15">
      <c r="C5" s="33" t="s">
        <v>105</v>
      </c>
      <c r="D5" s="46"/>
      <c r="E5" s="45"/>
      <c r="F5" s="32"/>
      <c r="G5" s="32"/>
      <c r="H5" s="32"/>
    </row>
    <row r="7" spans="1:5" ht="15">
      <c r="A7" s="218" t="s">
        <v>128</v>
      </c>
      <c r="B7" s="277"/>
      <c r="C7" s="278"/>
      <c r="D7" s="278"/>
      <c r="E7" s="278"/>
    </row>
    <row r="9" spans="1:2" ht="15">
      <c r="A9" s="2" t="s">
        <v>1</v>
      </c>
      <c r="B9" s="46"/>
    </row>
    <row r="11" ht="15">
      <c r="A11" s="2" t="s">
        <v>2</v>
      </c>
    </row>
    <row r="12" spans="1:5" ht="15">
      <c r="A12" s="1" t="s">
        <v>6</v>
      </c>
      <c r="B12" s="277"/>
      <c r="C12" s="278"/>
      <c r="D12" s="278"/>
      <c r="E12" s="278"/>
    </row>
    <row r="13" spans="1:5" ht="15">
      <c r="A13" s="1" t="s">
        <v>3</v>
      </c>
      <c r="B13" s="277"/>
      <c r="C13" s="278"/>
      <c r="D13" s="278"/>
      <c r="E13" s="278"/>
    </row>
    <row r="14" spans="1:5" ht="15">
      <c r="A14" s="1" t="s">
        <v>5</v>
      </c>
      <c r="B14" s="277"/>
      <c r="C14" s="278"/>
      <c r="D14" s="278"/>
      <c r="E14" s="278"/>
    </row>
    <row r="15" spans="1:5" ht="15">
      <c r="A15" s="1" t="s">
        <v>4</v>
      </c>
      <c r="B15" s="277"/>
      <c r="C15" s="278"/>
      <c r="D15" s="278"/>
      <c r="E15" s="278"/>
    </row>
    <row r="17" ht="15">
      <c r="A17" s="2" t="s">
        <v>7</v>
      </c>
    </row>
    <row r="18" spans="1:5" ht="15">
      <c r="A18" s="1" t="s">
        <v>8</v>
      </c>
      <c r="B18" s="277"/>
      <c r="C18" s="278"/>
      <c r="D18" s="278"/>
      <c r="E18" s="278"/>
    </row>
    <row r="19" spans="1:5" ht="15">
      <c r="A19" s="1" t="s">
        <v>9</v>
      </c>
      <c r="B19" s="277"/>
      <c r="C19" s="278"/>
      <c r="D19" s="278"/>
      <c r="E19" s="278"/>
    </row>
    <row r="20" spans="1:5" ht="15">
      <c r="A20" s="1" t="s">
        <v>3</v>
      </c>
      <c r="B20" s="277"/>
      <c r="C20" s="278"/>
      <c r="D20" s="278"/>
      <c r="E20" s="278"/>
    </row>
    <row r="21" spans="1:5" ht="15">
      <c r="A21" s="1" t="s">
        <v>5</v>
      </c>
      <c r="B21" s="277"/>
      <c r="C21" s="278"/>
      <c r="D21" s="278"/>
      <c r="E21" s="278"/>
    </row>
    <row r="22" spans="1:5" ht="15">
      <c r="A22" s="1" t="s">
        <v>4</v>
      </c>
      <c r="B22" s="277"/>
      <c r="C22" s="278"/>
      <c r="D22" s="278"/>
      <c r="E22" s="278"/>
    </row>
    <row r="24" ht="15">
      <c r="A24" s="1" t="s">
        <v>349</v>
      </c>
    </row>
    <row r="26" spans="1:7" ht="15">
      <c r="A26" s="1" t="s">
        <v>10</v>
      </c>
      <c r="B26" s="277"/>
      <c r="C26" s="277"/>
      <c r="D26" s="277"/>
      <c r="E26" s="277"/>
      <c r="F26" s="277"/>
      <c r="G26" s="277"/>
    </row>
    <row r="27" ht="15">
      <c r="B27" s="1" t="s">
        <v>11</v>
      </c>
    </row>
    <row r="29" spans="1:7" ht="15">
      <c r="A29" s="1" t="s">
        <v>12</v>
      </c>
      <c r="B29" s="277"/>
      <c r="C29" s="277"/>
      <c r="D29" s="277"/>
      <c r="E29" s="277"/>
      <c r="F29" s="277"/>
      <c r="G29" s="277"/>
    </row>
    <row r="30" ht="15">
      <c r="B30" s="1" t="s">
        <v>261</v>
      </c>
    </row>
    <row r="32" spans="1:9" ht="15">
      <c r="A32" s="1" t="s">
        <v>13</v>
      </c>
      <c r="B32" s="277"/>
      <c r="C32" s="277"/>
      <c r="D32" s="277"/>
      <c r="E32" s="277"/>
      <c r="F32" s="277"/>
      <c r="G32" s="277"/>
      <c r="H32" s="277"/>
      <c r="I32" s="19"/>
    </row>
    <row r="33" spans="2:8" ht="15">
      <c r="B33" s="276" t="s">
        <v>288</v>
      </c>
      <c r="C33" s="276"/>
      <c r="D33" s="276"/>
      <c r="E33" s="276"/>
      <c r="F33" s="276"/>
      <c r="G33" s="276"/>
      <c r="H33" s="276"/>
    </row>
    <row r="34" spans="2:8" ht="15">
      <c r="B34" s="276"/>
      <c r="C34" s="276"/>
      <c r="D34" s="276"/>
      <c r="E34" s="276"/>
      <c r="F34" s="276"/>
      <c r="G34" s="276"/>
      <c r="H34" s="276"/>
    </row>
  </sheetData>
  <sheetProtection password="C3AA" sheet="1"/>
  <mergeCells count="17">
    <mergeCell ref="A2:I2"/>
    <mergeCell ref="B19:E19"/>
    <mergeCell ref="B20:E20"/>
    <mergeCell ref="B21:E21"/>
    <mergeCell ref="B22:E22"/>
    <mergeCell ref="B26:G26"/>
    <mergeCell ref="A3:I3"/>
    <mergeCell ref="B4:F4"/>
    <mergeCell ref="B7:E7"/>
    <mergeCell ref="B33:H34"/>
    <mergeCell ref="B12:E12"/>
    <mergeCell ref="B13:E13"/>
    <mergeCell ref="B14:E14"/>
    <mergeCell ref="B15:E15"/>
    <mergeCell ref="B18:E18"/>
    <mergeCell ref="B32:H32"/>
    <mergeCell ref="B29:G29"/>
  </mergeCells>
  <conditionalFormatting sqref="B12:E12">
    <cfRule type="expression" priority="18" dxfId="0" stopIfTrue="1">
      <formula>ISBLANK(B12)</formula>
    </cfRule>
  </conditionalFormatting>
  <conditionalFormatting sqref="B13:E13">
    <cfRule type="expression" priority="17" dxfId="0" stopIfTrue="1">
      <formula>ISBLANK(B13)</formula>
    </cfRule>
  </conditionalFormatting>
  <conditionalFormatting sqref="B14:E14">
    <cfRule type="expression" priority="16" dxfId="0" stopIfTrue="1">
      <formula>ISBLANK(B14)</formula>
    </cfRule>
  </conditionalFormatting>
  <conditionalFormatting sqref="B15:E15">
    <cfRule type="expression" priority="15" dxfId="0" stopIfTrue="1">
      <formula>ISBLANK(B15)</formula>
    </cfRule>
  </conditionalFormatting>
  <conditionalFormatting sqref="B18:E18">
    <cfRule type="expression" priority="14" dxfId="0" stopIfTrue="1">
      <formula>ISBLANK(B18)</formula>
    </cfRule>
  </conditionalFormatting>
  <conditionalFormatting sqref="B19:E19">
    <cfRule type="expression" priority="13" dxfId="0" stopIfTrue="1">
      <formula>ISBLANK(B19)</formula>
    </cfRule>
  </conditionalFormatting>
  <conditionalFormatting sqref="B20:E20">
    <cfRule type="expression" priority="12" dxfId="0" stopIfTrue="1">
      <formula>ISBLANK(B20)</formula>
    </cfRule>
  </conditionalFormatting>
  <conditionalFormatting sqref="B21:E21">
    <cfRule type="expression" priority="11" dxfId="0" stopIfTrue="1">
      <formula>ISBLANK(B21)</formula>
    </cfRule>
  </conditionalFormatting>
  <conditionalFormatting sqref="B22:E22">
    <cfRule type="expression" priority="10" dxfId="0" stopIfTrue="1">
      <formula>ISBLANK(B22)</formula>
    </cfRule>
  </conditionalFormatting>
  <conditionalFormatting sqref="D5">
    <cfRule type="expression" priority="8" dxfId="0" stopIfTrue="1">
      <formula>ISBLANK($D$5)</formula>
    </cfRule>
  </conditionalFormatting>
  <conditionalFormatting sqref="B9">
    <cfRule type="expression" priority="7" dxfId="0" stopIfTrue="1">
      <formula>ISBLANK($B$9)</formula>
    </cfRule>
  </conditionalFormatting>
  <conditionalFormatting sqref="B7">
    <cfRule type="expression" priority="2" dxfId="0" stopIfTrue="1">
      <formula>IFBLANK(B7)</formula>
    </cfRule>
  </conditionalFormatting>
  <conditionalFormatting sqref="B7:E7">
    <cfRule type="expression" priority="1" dxfId="0" stopIfTrue="1">
      <formula>ISBLANK(B7)</formula>
    </cfRule>
  </conditionalFormatting>
  <printOptions/>
  <pageMargins left="0.7" right="0.7" top="0.75" bottom="0.75" header="0.3" footer="0.3"/>
  <pageSetup fitToHeight="1" fitToWidth="1" horizontalDpi="600" verticalDpi="600" orientation="portrait" scale="90" r:id="rId1"/>
  <headerFooter>
    <oddFooter xml:space="preserve">&amp;L&amp;"Times New Roman,Regular"June 2018&amp;R&amp;"Times New Roman,Regular"&amp;A </oddFooter>
  </headerFooter>
</worksheet>
</file>

<file path=xl/worksheets/sheet3.xml><?xml version="1.0" encoding="utf-8"?>
<worksheet xmlns="http://schemas.openxmlformats.org/spreadsheetml/2006/main" xmlns:r="http://schemas.openxmlformats.org/officeDocument/2006/relationships">
  <dimension ref="A1:I33"/>
  <sheetViews>
    <sheetView view="pageLayout" zoomScaleSheetLayoutView="100" workbookViewId="0" topLeftCell="A1">
      <selection activeCell="A1" sqref="A1"/>
    </sheetView>
  </sheetViews>
  <sheetFormatPr defaultColWidth="9.140625" defaultRowHeight="15"/>
  <cols>
    <col min="1" max="6" width="9.140625" style="174" customWidth="1"/>
    <col min="7" max="7" width="23.8515625" style="174" customWidth="1"/>
    <col min="8" max="8" width="10.8515625" style="174" customWidth="1"/>
    <col min="9" max="9" width="10.140625" style="174" bestFit="1" customWidth="1"/>
    <col min="10" max="16384" width="9.140625" style="174" customWidth="1"/>
  </cols>
  <sheetData>
    <row r="1" spans="1:7" ht="15">
      <c r="A1" s="173" t="s">
        <v>128</v>
      </c>
      <c r="C1" s="295" t="str">
        <f>'General Information'!B4</f>
        <v>[Insert Project Name in General Info.]</v>
      </c>
      <c r="D1" s="295"/>
      <c r="E1" s="295"/>
      <c r="F1" s="295"/>
      <c r="G1" s="175"/>
    </row>
    <row r="3" ht="15">
      <c r="A3" s="176" t="s">
        <v>14</v>
      </c>
    </row>
    <row r="4" ht="15" customHeight="1"/>
    <row r="5" spans="1:9" ht="45" customHeight="1">
      <c r="A5" s="299" t="s">
        <v>287</v>
      </c>
      <c r="B5" s="299"/>
      <c r="C5" s="299"/>
      <c r="D5" s="299"/>
      <c r="E5" s="299"/>
      <c r="F5" s="299"/>
      <c r="G5" s="299"/>
      <c r="H5" s="299"/>
      <c r="I5" s="177"/>
    </row>
    <row r="7" spans="1:8" ht="15">
      <c r="A7" s="290" t="s">
        <v>15</v>
      </c>
      <c r="B7" s="290"/>
      <c r="C7" s="290"/>
      <c r="D7" s="290"/>
      <c r="E7" s="290"/>
      <c r="F7" s="290"/>
      <c r="G7" s="290"/>
      <c r="H7" s="290"/>
    </row>
    <row r="8" spans="1:8" ht="18.75" customHeight="1">
      <c r="A8" s="296" t="s">
        <v>264</v>
      </c>
      <c r="B8" s="297"/>
      <c r="C8" s="297"/>
      <c r="D8" s="297"/>
      <c r="E8" s="297"/>
      <c r="F8" s="297"/>
      <c r="G8" s="297"/>
      <c r="H8" s="298"/>
    </row>
    <row r="9" spans="1:8" ht="18.75" customHeight="1">
      <c r="A9" s="287" t="s">
        <v>16</v>
      </c>
      <c r="B9" s="288"/>
      <c r="C9" s="288"/>
      <c r="D9" s="288"/>
      <c r="E9" s="288"/>
      <c r="F9" s="288"/>
      <c r="G9" s="289"/>
      <c r="H9" s="178" t="s">
        <v>142</v>
      </c>
    </row>
    <row r="10" spans="1:8" ht="50.25" customHeight="1">
      <c r="A10" s="283" t="s">
        <v>189</v>
      </c>
      <c r="B10" s="283"/>
      <c r="C10" s="283"/>
      <c r="D10" s="283"/>
      <c r="E10" s="283"/>
      <c r="F10" s="283"/>
      <c r="G10" s="283"/>
      <c r="H10" s="100"/>
    </row>
    <row r="11" spans="1:8" ht="36.75" customHeight="1">
      <c r="A11" s="283" t="s">
        <v>190</v>
      </c>
      <c r="B11" s="283"/>
      <c r="C11" s="283"/>
      <c r="D11" s="283"/>
      <c r="E11" s="283"/>
      <c r="F11" s="283"/>
      <c r="G11" s="283"/>
      <c r="H11" s="100"/>
    </row>
    <row r="12" spans="1:8" ht="36" customHeight="1">
      <c r="A12" s="283" t="s">
        <v>191</v>
      </c>
      <c r="B12" s="283"/>
      <c r="C12" s="283"/>
      <c r="D12" s="283"/>
      <c r="E12" s="283"/>
      <c r="F12" s="283"/>
      <c r="G12" s="283"/>
      <c r="H12" s="100"/>
    </row>
    <row r="13" spans="1:8" ht="38.25" customHeight="1">
      <c r="A13" s="283" t="s">
        <v>192</v>
      </c>
      <c r="B13" s="283"/>
      <c r="C13" s="283"/>
      <c r="D13" s="283"/>
      <c r="E13" s="283"/>
      <c r="F13" s="283"/>
      <c r="G13" s="283"/>
      <c r="H13" s="100"/>
    </row>
    <row r="14" spans="1:8" ht="50.25" customHeight="1">
      <c r="A14" s="283" t="s">
        <v>193</v>
      </c>
      <c r="B14" s="283"/>
      <c r="C14" s="283"/>
      <c r="D14" s="283"/>
      <c r="E14" s="283"/>
      <c r="F14" s="283"/>
      <c r="G14" s="283"/>
      <c r="H14" s="100"/>
    </row>
    <row r="15" spans="1:8" ht="51.75" customHeight="1">
      <c r="A15" s="283" t="s">
        <v>195</v>
      </c>
      <c r="B15" s="283"/>
      <c r="C15" s="283"/>
      <c r="D15" s="283"/>
      <c r="E15" s="283"/>
      <c r="F15" s="283"/>
      <c r="G15" s="283"/>
      <c r="H15" s="100"/>
    </row>
    <row r="16" spans="1:8" ht="53.25" customHeight="1">
      <c r="A16" s="283" t="s">
        <v>230</v>
      </c>
      <c r="B16" s="283"/>
      <c r="C16" s="283"/>
      <c r="D16" s="283"/>
      <c r="E16" s="283"/>
      <c r="F16" s="283"/>
      <c r="G16" s="283"/>
      <c r="H16" s="100"/>
    </row>
    <row r="17" spans="1:8" ht="70.5" customHeight="1">
      <c r="A17" s="283" t="s">
        <v>194</v>
      </c>
      <c r="B17" s="283"/>
      <c r="C17" s="283"/>
      <c r="D17" s="283"/>
      <c r="E17" s="283"/>
      <c r="F17" s="283"/>
      <c r="G17" s="283"/>
      <c r="H17" s="100"/>
    </row>
    <row r="18" spans="1:8" ht="95.25" customHeight="1">
      <c r="A18" s="283" t="s">
        <v>196</v>
      </c>
      <c r="B18" s="283"/>
      <c r="C18" s="283"/>
      <c r="D18" s="283"/>
      <c r="E18" s="283"/>
      <c r="F18" s="283"/>
      <c r="G18" s="283"/>
      <c r="H18" s="100"/>
    </row>
    <row r="19" spans="1:8" ht="35.25" customHeight="1">
      <c r="A19" s="283" t="s">
        <v>221</v>
      </c>
      <c r="B19" s="283"/>
      <c r="C19" s="283"/>
      <c r="D19" s="283"/>
      <c r="E19" s="283"/>
      <c r="F19" s="283"/>
      <c r="G19" s="283"/>
      <c r="H19" s="100"/>
    </row>
    <row r="20" spans="1:8" ht="15">
      <c r="A20" s="173" t="s">
        <v>128</v>
      </c>
      <c r="C20" s="295" t="str">
        <f>'General Information'!B4</f>
        <v>[Insert Project Name in General Info.]</v>
      </c>
      <c r="D20" s="295"/>
      <c r="E20" s="295"/>
      <c r="F20" s="295"/>
      <c r="G20" s="179"/>
      <c r="H20" s="180"/>
    </row>
    <row r="21" spans="1:8" ht="15">
      <c r="A21" s="173"/>
      <c r="C21" s="181"/>
      <c r="D21" s="181"/>
      <c r="E21" s="181"/>
      <c r="F21" s="181"/>
      <c r="G21" s="179"/>
      <c r="H21" s="180"/>
    </row>
    <row r="22" spans="1:8" ht="15" customHeight="1">
      <c r="A22" s="301" t="s">
        <v>263</v>
      </c>
      <c r="B22" s="302"/>
      <c r="C22" s="302"/>
      <c r="D22" s="302"/>
      <c r="E22" s="302"/>
      <c r="F22" s="302"/>
      <c r="G22" s="302"/>
      <c r="H22" s="302"/>
    </row>
    <row r="23" spans="1:8" ht="15" customHeight="1">
      <c r="A23" s="182"/>
      <c r="B23" s="183"/>
      <c r="C23" s="183"/>
      <c r="D23" s="183"/>
      <c r="E23" s="183"/>
      <c r="F23" s="183"/>
      <c r="G23" s="183"/>
      <c r="H23" s="183"/>
    </row>
    <row r="24" spans="1:8" ht="15" customHeight="1">
      <c r="A24" s="300" t="s">
        <v>17</v>
      </c>
      <c r="B24" s="300"/>
      <c r="C24" s="300"/>
      <c r="D24" s="300"/>
      <c r="E24" s="300"/>
      <c r="F24" s="300"/>
      <c r="G24" s="300"/>
      <c r="H24" s="300"/>
    </row>
    <row r="25" spans="1:8" ht="103.5" customHeight="1">
      <c r="A25" s="284" t="s">
        <v>351</v>
      </c>
      <c r="B25" s="285"/>
      <c r="C25" s="285"/>
      <c r="D25" s="285"/>
      <c r="E25" s="285"/>
      <c r="F25" s="285"/>
      <c r="G25" s="285"/>
      <c r="H25" s="286"/>
    </row>
    <row r="26" spans="1:8" ht="20.25" customHeight="1">
      <c r="A26" s="291" t="s">
        <v>16</v>
      </c>
      <c r="B26" s="291"/>
      <c r="C26" s="291"/>
      <c r="D26" s="291"/>
      <c r="E26" s="291"/>
      <c r="F26" s="291"/>
      <c r="G26" s="291"/>
      <c r="H26" s="178" t="s">
        <v>142</v>
      </c>
    </row>
    <row r="27" spans="1:8" ht="89.25" customHeight="1">
      <c r="A27" s="292" t="s">
        <v>200</v>
      </c>
      <c r="B27" s="293"/>
      <c r="C27" s="293"/>
      <c r="D27" s="293"/>
      <c r="E27" s="293"/>
      <c r="F27" s="293"/>
      <c r="G27" s="294"/>
      <c r="H27" s="100"/>
    </row>
    <row r="28" spans="1:8" ht="96.75" customHeight="1">
      <c r="A28" s="283" t="s">
        <v>199</v>
      </c>
      <c r="B28" s="283"/>
      <c r="C28" s="283"/>
      <c r="D28" s="283"/>
      <c r="E28" s="283"/>
      <c r="F28" s="283"/>
      <c r="G28" s="283"/>
      <c r="H28" s="100"/>
    </row>
    <row r="29" spans="1:8" ht="73.5" customHeight="1">
      <c r="A29" s="283" t="s">
        <v>198</v>
      </c>
      <c r="B29" s="283"/>
      <c r="C29" s="283"/>
      <c r="D29" s="283"/>
      <c r="E29" s="283"/>
      <c r="F29" s="283"/>
      <c r="G29" s="283"/>
      <c r="H29" s="100"/>
    </row>
    <row r="30" spans="1:7" ht="15">
      <c r="A30" s="184"/>
      <c r="B30" s="184"/>
      <c r="C30" s="184"/>
      <c r="D30" s="184"/>
      <c r="E30" s="184"/>
      <c r="F30" s="184"/>
      <c r="G30" s="184"/>
    </row>
    <row r="31" spans="1:7" ht="15">
      <c r="A31" s="184"/>
      <c r="B31" s="184"/>
      <c r="C31" s="184"/>
      <c r="D31" s="184"/>
      <c r="E31" s="184"/>
      <c r="F31" s="184"/>
      <c r="G31" s="184"/>
    </row>
    <row r="32" spans="1:7" ht="15">
      <c r="A32" s="184"/>
      <c r="B32" s="184"/>
      <c r="C32" s="184"/>
      <c r="D32" s="184"/>
      <c r="E32" s="184"/>
      <c r="F32" s="184"/>
      <c r="G32" s="184"/>
    </row>
    <row r="33" spans="1:7" ht="15">
      <c r="A33" s="184"/>
      <c r="B33" s="184"/>
      <c r="C33" s="184"/>
      <c r="D33" s="184"/>
      <c r="E33" s="184"/>
      <c r="F33" s="184"/>
      <c r="G33" s="184"/>
    </row>
  </sheetData>
  <sheetProtection password="C3AA" sheet="1"/>
  <mergeCells count="23">
    <mergeCell ref="A24:H24"/>
    <mergeCell ref="A17:G17"/>
    <mergeCell ref="A18:G18"/>
    <mergeCell ref="A16:G16"/>
    <mergeCell ref="A22:H22"/>
    <mergeCell ref="A19:G19"/>
    <mergeCell ref="A11:G11"/>
    <mergeCell ref="A12:G12"/>
    <mergeCell ref="A14:G14"/>
    <mergeCell ref="C1:F1"/>
    <mergeCell ref="A5:H5"/>
    <mergeCell ref="A15:G15"/>
    <mergeCell ref="A13:G13"/>
    <mergeCell ref="A29:G29"/>
    <mergeCell ref="A28:G28"/>
    <mergeCell ref="A25:H25"/>
    <mergeCell ref="A9:G9"/>
    <mergeCell ref="A7:H7"/>
    <mergeCell ref="A10:G10"/>
    <mergeCell ref="A26:G26"/>
    <mergeCell ref="A27:G27"/>
    <mergeCell ref="C20:F20"/>
    <mergeCell ref="A8:H8"/>
  </mergeCells>
  <conditionalFormatting sqref="H10">
    <cfRule type="expression" priority="56" dxfId="0" stopIfTrue="1">
      <formula>ISBLANK(H10)</formula>
    </cfRule>
  </conditionalFormatting>
  <conditionalFormatting sqref="H11">
    <cfRule type="expression" priority="55" dxfId="0" stopIfTrue="1">
      <formula>ISBLANK(H11)</formula>
    </cfRule>
  </conditionalFormatting>
  <conditionalFormatting sqref="H12">
    <cfRule type="expression" priority="54" dxfId="0" stopIfTrue="1">
      <formula>ISBLANK(H12)</formula>
    </cfRule>
  </conditionalFormatting>
  <conditionalFormatting sqref="H13">
    <cfRule type="expression" priority="53" dxfId="0" stopIfTrue="1">
      <formula>ISBLANK(H13)</formula>
    </cfRule>
  </conditionalFormatting>
  <conditionalFormatting sqref="H14">
    <cfRule type="expression" priority="52" dxfId="0" stopIfTrue="1">
      <formula>ISBLANK(H14)</formula>
    </cfRule>
  </conditionalFormatting>
  <conditionalFormatting sqref="H15">
    <cfRule type="expression" priority="51" dxfId="0" stopIfTrue="1">
      <formula>ISBLANK(H15)</formula>
    </cfRule>
  </conditionalFormatting>
  <conditionalFormatting sqref="H16">
    <cfRule type="expression" priority="50" dxfId="0" stopIfTrue="1">
      <formula>ISBLANK(H16)</formula>
    </cfRule>
  </conditionalFormatting>
  <conditionalFormatting sqref="H17">
    <cfRule type="expression" priority="49" dxfId="0" stopIfTrue="1">
      <formula>ISBLANK(H17)</formula>
    </cfRule>
  </conditionalFormatting>
  <conditionalFormatting sqref="H18">
    <cfRule type="expression" priority="48" dxfId="0" stopIfTrue="1">
      <formula>ISBLANK(H18)</formula>
    </cfRule>
  </conditionalFormatting>
  <conditionalFormatting sqref="H19">
    <cfRule type="expression" priority="46" dxfId="0" stopIfTrue="1">
      <formula>ISBLANK(H19)</formula>
    </cfRule>
  </conditionalFormatting>
  <conditionalFormatting sqref="H27">
    <cfRule type="expression" priority="45" dxfId="0" stopIfTrue="1">
      <formula>ISBLANK(H27)</formula>
    </cfRule>
  </conditionalFormatting>
  <conditionalFormatting sqref="H28">
    <cfRule type="expression" priority="44" dxfId="0" stopIfTrue="1">
      <formula>ISBLANK(H28)</formula>
    </cfRule>
  </conditionalFormatting>
  <conditionalFormatting sqref="H29">
    <cfRule type="expression" priority="43" dxfId="0" stopIfTrue="1">
      <formula>ISBLANK(H29)</formula>
    </cfRule>
  </conditionalFormatting>
  <conditionalFormatting sqref="H11">
    <cfRule type="expression" priority="42" dxfId="0" stopIfTrue="1">
      <formula>ISBLANK(H11)</formula>
    </cfRule>
  </conditionalFormatting>
  <conditionalFormatting sqref="H12">
    <cfRule type="expression" priority="41" dxfId="0" stopIfTrue="1">
      <formula>ISBLANK(H12)</formula>
    </cfRule>
  </conditionalFormatting>
  <conditionalFormatting sqref="H12">
    <cfRule type="expression" priority="40" dxfId="0" stopIfTrue="1">
      <formula>ISBLANK(H12)</formula>
    </cfRule>
  </conditionalFormatting>
  <conditionalFormatting sqref="H13:H18">
    <cfRule type="expression" priority="39" dxfId="0" stopIfTrue="1">
      <formula>ISBLANK(H13)</formula>
    </cfRule>
  </conditionalFormatting>
  <conditionalFormatting sqref="H13:H18">
    <cfRule type="expression" priority="38" dxfId="0" stopIfTrue="1">
      <formula>ISBLANK(H13)</formula>
    </cfRule>
  </conditionalFormatting>
  <conditionalFormatting sqref="H19">
    <cfRule type="expression" priority="37" dxfId="0" stopIfTrue="1">
      <formula>ISBLANK(H19)</formula>
    </cfRule>
  </conditionalFormatting>
  <conditionalFormatting sqref="H19">
    <cfRule type="expression" priority="36" dxfId="0" stopIfTrue="1">
      <formula>ISBLANK(H19)</formula>
    </cfRule>
  </conditionalFormatting>
  <conditionalFormatting sqref="H27">
    <cfRule type="expression" priority="35" dxfId="0" stopIfTrue="1">
      <formula>ISBLANK(H27)</formula>
    </cfRule>
  </conditionalFormatting>
  <conditionalFormatting sqref="H27">
    <cfRule type="expression" priority="34" dxfId="0" stopIfTrue="1">
      <formula>ISBLANK(H27)</formula>
    </cfRule>
  </conditionalFormatting>
  <conditionalFormatting sqref="H28">
    <cfRule type="expression" priority="33" dxfId="0" stopIfTrue="1">
      <formula>ISBLANK(H28)</formula>
    </cfRule>
  </conditionalFormatting>
  <conditionalFormatting sqref="H28">
    <cfRule type="expression" priority="32" dxfId="0" stopIfTrue="1">
      <formula>ISBLANK(H28)</formula>
    </cfRule>
  </conditionalFormatting>
  <conditionalFormatting sqref="H29">
    <cfRule type="expression" priority="31" dxfId="0" stopIfTrue="1">
      <formula>ISBLANK(H29)</formula>
    </cfRule>
  </conditionalFormatting>
  <conditionalFormatting sqref="H29">
    <cfRule type="expression" priority="30" dxfId="0" stopIfTrue="1">
      <formula>ISBLANK(H29)</formula>
    </cfRule>
  </conditionalFormatting>
  <conditionalFormatting sqref="H11">
    <cfRule type="expression" priority="29" dxfId="0" stopIfTrue="1">
      <formula>ISBLANK(H11)</formula>
    </cfRule>
  </conditionalFormatting>
  <conditionalFormatting sqref="H12:H19">
    <cfRule type="expression" priority="28" dxfId="0" stopIfTrue="1">
      <formula>ISBLANK(H12)</formula>
    </cfRule>
  </conditionalFormatting>
  <conditionalFormatting sqref="H12:H19">
    <cfRule type="expression" priority="27" dxfId="0" stopIfTrue="1">
      <formula>ISBLANK(H12)</formula>
    </cfRule>
  </conditionalFormatting>
  <conditionalFormatting sqref="H12:H19">
    <cfRule type="expression" priority="26" dxfId="0" stopIfTrue="1">
      <formula>ISBLANK(H12)</formula>
    </cfRule>
  </conditionalFormatting>
  <conditionalFormatting sqref="H13:H19">
    <cfRule type="expression" priority="25" dxfId="0" stopIfTrue="1">
      <formula>ISBLANK(H13)</formula>
    </cfRule>
  </conditionalFormatting>
  <conditionalFormatting sqref="H13:H19">
    <cfRule type="expression" priority="24" dxfId="0" stopIfTrue="1">
      <formula>ISBLANK(H13)</formula>
    </cfRule>
  </conditionalFormatting>
  <conditionalFormatting sqref="H13:H19">
    <cfRule type="expression" priority="23" dxfId="0" stopIfTrue="1">
      <formula>ISBLANK(H13)</formula>
    </cfRule>
  </conditionalFormatting>
  <conditionalFormatting sqref="H27:H29">
    <cfRule type="expression" priority="22" dxfId="0" stopIfTrue="1">
      <formula>ISBLANK(H27)</formula>
    </cfRule>
  </conditionalFormatting>
  <conditionalFormatting sqref="H27:H29">
    <cfRule type="expression" priority="21" dxfId="0" stopIfTrue="1">
      <formula>ISBLANK(H27)</formula>
    </cfRule>
  </conditionalFormatting>
  <conditionalFormatting sqref="H27:H29">
    <cfRule type="expression" priority="20" dxfId="0" stopIfTrue="1">
      <formula>ISBLANK(H27)</formula>
    </cfRule>
  </conditionalFormatting>
  <conditionalFormatting sqref="H27:H29">
    <cfRule type="expression" priority="19" dxfId="0" stopIfTrue="1">
      <formula>ISBLANK(H27)</formula>
    </cfRule>
  </conditionalFormatting>
  <conditionalFormatting sqref="H27:H29">
    <cfRule type="expression" priority="18" dxfId="0" stopIfTrue="1">
      <formula>ISBLANK(H27)</formula>
    </cfRule>
  </conditionalFormatting>
  <conditionalFormatting sqref="H27:H29">
    <cfRule type="expression" priority="17" dxfId="0" stopIfTrue="1">
      <formula>ISBLANK(H27)</formula>
    </cfRule>
  </conditionalFormatting>
  <conditionalFormatting sqref="H27:H29">
    <cfRule type="expression" priority="16" dxfId="0" stopIfTrue="1">
      <formula>ISBLANK(H27)</formula>
    </cfRule>
  </conditionalFormatting>
  <conditionalFormatting sqref="H27:H29">
    <cfRule type="expression" priority="15" dxfId="0" stopIfTrue="1">
      <formula>ISBLANK(H27)</formula>
    </cfRule>
  </conditionalFormatting>
  <conditionalFormatting sqref="H27:H29">
    <cfRule type="expression" priority="14" dxfId="0" stopIfTrue="1">
      <formula>ISBLANK(H27)</formula>
    </cfRule>
  </conditionalFormatting>
  <conditionalFormatting sqref="H11">
    <cfRule type="expression" priority="13" dxfId="0" stopIfTrue="1">
      <formula>ISBLANK(H11)</formula>
    </cfRule>
  </conditionalFormatting>
  <conditionalFormatting sqref="H11">
    <cfRule type="expression" priority="12" dxfId="0" stopIfTrue="1">
      <formula>ISBLANK(H11)</formula>
    </cfRule>
  </conditionalFormatting>
  <conditionalFormatting sqref="H12">
    <cfRule type="expression" priority="11" dxfId="0" stopIfTrue="1">
      <formula>ISBLANK(H12)</formula>
    </cfRule>
  </conditionalFormatting>
  <conditionalFormatting sqref="H13">
    <cfRule type="expression" priority="10" dxfId="0" stopIfTrue="1">
      <formula>ISBLANK(H13)</formula>
    </cfRule>
  </conditionalFormatting>
  <conditionalFormatting sqref="H14">
    <cfRule type="expression" priority="9" dxfId="0" stopIfTrue="1">
      <formula>ISBLANK(H14)</formula>
    </cfRule>
  </conditionalFormatting>
  <conditionalFormatting sqref="H15">
    <cfRule type="expression" priority="8" dxfId="0" stopIfTrue="1">
      <formula>ISBLANK(H15)</formula>
    </cfRule>
  </conditionalFormatting>
  <conditionalFormatting sqref="H16">
    <cfRule type="expression" priority="7" dxfId="0" stopIfTrue="1">
      <formula>ISBLANK(H16)</formula>
    </cfRule>
  </conditionalFormatting>
  <conditionalFormatting sqref="H17">
    <cfRule type="expression" priority="6" dxfId="0" stopIfTrue="1">
      <formula>ISBLANK(H17)</formula>
    </cfRule>
  </conditionalFormatting>
  <conditionalFormatting sqref="H18">
    <cfRule type="expression" priority="5" dxfId="0" stopIfTrue="1">
      <formula>ISBLANK(H18)</formula>
    </cfRule>
  </conditionalFormatting>
  <conditionalFormatting sqref="H19">
    <cfRule type="expression" priority="4" dxfId="0" stopIfTrue="1">
      <formula>ISBLANK(H19)</formula>
    </cfRule>
  </conditionalFormatting>
  <conditionalFormatting sqref="H27">
    <cfRule type="expression" priority="3" dxfId="0" stopIfTrue="1">
      <formula>ISBLANK(H27)</formula>
    </cfRule>
  </conditionalFormatting>
  <conditionalFormatting sqref="H28">
    <cfRule type="expression" priority="2" dxfId="0" stopIfTrue="1">
      <formula>ISBLANK(H28)</formula>
    </cfRule>
  </conditionalFormatting>
  <conditionalFormatting sqref="H29">
    <cfRule type="expression" priority="1" dxfId="0" stopIfTrue="1">
      <formula>ISBLANK(H29)</formula>
    </cfRule>
  </conditionalFormatting>
  <dataValidations count="1">
    <dataValidation type="list" allowBlank="1" showInputMessage="1" showErrorMessage="1" sqref="H10:H19 H27:H29">
      <formula1>YNNA</formula1>
    </dataValidation>
  </dataValidations>
  <printOptions/>
  <pageMargins left="0.7" right="0.735" top="0.75" bottom="0.75" header="0.3" footer="0.3"/>
  <pageSetup firstPageNumber="1" useFirstPageNumber="1" fitToHeight="0" fitToWidth="0" horizontalDpi="600" verticalDpi="600" orientation="portrait" r:id="rId1"/>
  <headerFooter>
    <oddFooter>&amp;L&amp;"Times New Roman,Regular"June 2018&amp;R&amp;"Times New Roman,Regular"&amp;P</oddFooter>
  </headerFooter>
  <rowBreaks count="1" manualBreakCount="1">
    <brk id="19" max="7" man="1"/>
  </rowBreaks>
</worksheet>
</file>

<file path=xl/worksheets/sheet4.xml><?xml version="1.0" encoding="utf-8"?>
<worksheet xmlns="http://schemas.openxmlformats.org/spreadsheetml/2006/main" xmlns:r="http://schemas.openxmlformats.org/officeDocument/2006/relationships">
  <dimension ref="A1:J95"/>
  <sheetViews>
    <sheetView view="pageLayout" zoomScaleSheetLayoutView="100" workbookViewId="0" topLeftCell="A1">
      <selection activeCell="A1" sqref="A1"/>
    </sheetView>
  </sheetViews>
  <sheetFormatPr defaultColWidth="9.140625" defaultRowHeight="15"/>
  <cols>
    <col min="1" max="1" width="49.8515625" style="174" customWidth="1"/>
    <col min="2" max="2" width="7.421875" style="174" customWidth="1"/>
    <col min="3" max="3" width="6.28125" style="174" customWidth="1"/>
    <col min="4" max="4" width="5.140625" style="174" customWidth="1"/>
    <col min="5" max="5" width="6.28125" style="174" customWidth="1"/>
    <col min="6" max="6" width="9.140625" style="174" customWidth="1"/>
    <col min="7" max="7" width="4.8515625" style="174" customWidth="1"/>
    <col min="8" max="8" width="4.7109375" style="174" customWidth="1"/>
    <col min="9" max="9" width="5.28125" style="174" customWidth="1"/>
    <col min="10" max="10" width="12.00390625" style="174" customWidth="1"/>
    <col min="11" max="16384" width="9.140625" style="174" customWidth="1"/>
  </cols>
  <sheetData>
    <row r="1" spans="1:7" ht="15">
      <c r="A1" s="173" t="s">
        <v>128</v>
      </c>
      <c r="B1" s="295" t="str">
        <f>'General Information'!B4</f>
        <v>[Insert Project Name in General Info.]</v>
      </c>
      <c r="C1" s="295"/>
      <c r="D1" s="295"/>
      <c r="E1" s="295"/>
      <c r="F1" s="295"/>
      <c r="G1" s="181"/>
    </row>
    <row r="3" ht="15">
      <c r="A3" s="176" t="s">
        <v>232</v>
      </c>
    </row>
    <row r="5" spans="1:9" ht="15">
      <c r="A5" s="185" t="s">
        <v>154</v>
      </c>
      <c r="B5" s="186"/>
      <c r="C5" s="186"/>
      <c r="D5" s="186"/>
      <c r="E5" s="186"/>
      <c r="F5" s="186"/>
      <c r="G5" s="186"/>
      <c r="H5" s="186"/>
      <c r="I5" s="186"/>
    </row>
    <row r="6" spans="1:9" ht="15">
      <c r="A6" s="187"/>
      <c r="B6" s="187"/>
      <c r="C6" s="187"/>
      <c r="D6" s="187"/>
      <c r="E6" s="187"/>
      <c r="F6" s="187"/>
      <c r="G6" s="187"/>
      <c r="H6" s="187"/>
      <c r="I6" s="187"/>
    </row>
    <row r="7" ht="15">
      <c r="A7" s="176" t="s">
        <v>360</v>
      </c>
    </row>
    <row r="8" spans="1:3" ht="15">
      <c r="A8" s="18" t="s">
        <v>19</v>
      </c>
      <c r="B8" s="318" t="s">
        <v>244</v>
      </c>
      <c r="C8" s="318"/>
    </row>
    <row r="9" spans="1:3" ht="15">
      <c r="A9" s="16" t="s">
        <v>20</v>
      </c>
      <c r="B9" s="311"/>
      <c r="C9" s="311"/>
    </row>
    <row r="10" spans="1:3" ht="15">
      <c r="A10" s="16" t="s">
        <v>372</v>
      </c>
      <c r="B10" s="311"/>
      <c r="C10" s="311"/>
    </row>
    <row r="11" spans="1:3" ht="15">
      <c r="A11" s="16" t="s">
        <v>359</v>
      </c>
      <c r="B11" s="311"/>
      <c r="C11" s="311"/>
    </row>
    <row r="12" spans="1:3" ht="15">
      <c r="A12" s="16" t="s">
        <v>344</v>
      </c>
      <c r="B12" s="311"/>
      <c r="C12" s="311"/>
    </row>
    <row r="13" spans="1:3" ht="15">
      <c r="A13" s="16" t="s">
        <v>345</v>
      </c>
      <c r="B13" s="311"/>
      <c r="C13" s="311"/>
    </row>
    <row r="14" spans="1:3" ht="30">
      <c r="A14" s="155" t="s">
        <v>373</v>
      </c>
      <c r="B14" s="311"/>
      <c r="C14" s="311"/>
    </row>
    <row r="15" spans="1:3" ht="15">
      <c r="A15" s="16" t="s">
        <v>347</v>
      </c>
      <c r="B15" s="307">
        <f>IF(ISERROR($B$12-($B$13+$B$14)),0,$B$12-($B$13+$B$14))</f>
        <v>0</v>
      </c>
      <c r="C15" s="307"/>
    </row>
    <row r="16" spans="1:3" ht="15">
      <c r="A16" s="16" t="s">
        <v>348</v>
      </c>
      <c r="B16" s="348">
        <f>IF(ISERROR($B$15/$B$9),"",$B$15/$B$9)</f>
      </c>
      <c r="C16" s="348"/>
    </row>
    <row r="17" spans="1:3" ht="15">
      <c r="A17" s="246"/>
      <c r="B17" s="247"/>
      <c r="C17" s="247"/>
    </row>
    <row r="18" spans="1:3" ht="15">
      <c r="A18" s="248" t="s">
        <v>361</v>
      </c>
      <c r="B18" s="247"/>
      <c r="C18" s="247"/>
    </row>
    <row r="19" spans="1:10" ht="15">
      <c r="A19" s="18" t="s">
        <v>19</v>
      </c>
      <c r="B19" s="318" t="s">
        <v>244</v>
      </c>
      <c r="C19" s="318"/>
      <c r="D19" s="191"/>
      <c r="E19" s="191"/>
      <c r="F19" s="191"/>
      <c r="G19" s="191"/>
      <c r="H19" s="191"/>
      <c r="I19" s="191"/>
      <c r="J19" s="191"/>
    </row>
    <row r="20" spans="1:10" ht="15">
      <c r="A20" s="16" t="s">
        <v>20</v>
      </c>
      <c r="B20" s="311"/>
      <c r="C20" s="311"/>
      <c r="D20" s="253"/>
      <c r="E20" s="253"/>
      <c r="F20" s="253"/>
      <c r="G20" s="253"/>
      <c r="H20" s="253"/>
      <c r="I20" s="253"/>
      <c r="J20" s="253"/>
    </row>
    <row r="21" spans="1:10" ht="15">
      <c r="A21" s="16" t="s">
        <v>383</v>
      </c>
      <c r="B21" s="311"/>
      <c r="C21" s="311"/>
      <c r="D21" s="253"/>
      <c r="E21" s="253"/>
      <c r="F21" s="253"/>
      <c r="G21" s="253"/>
      <c r="H21" s="253"/>
      <c r="I21" s="253"/>
      <c r="J21" s="253"/>
    </row>
    <row r="22" spans="1:10" ht="15">
      <c r="A22" s="16" t="s">
        <v>359</v>
      </c>
      <c r="B22" s="311"/>
      <c r="C22" s="311"/>
      <c r="D22" s="253"/>
      <c r="E22" s="253"/>
      <c r="F22" s="253"/>
      <c r="G22" s="253"/>
      <c r="H22" s="253"/>
      <c r="I22" s="253"/>
      <c r="J22" s="253"/>
    </row>
    <row r="23" spans="1:10" ht="34.5" customHeight="1">
      <c r="A23" s="251" t="s">
        <v>364</v>
      </c>
      <c r="B23" s="321"/>
      <c r="C23" s="322"/>
      <c r="D23" s="254"/>
      <c r="E23" s="254"/>
      <c r="F23" s="254"/>
      <c r="G23" s="254"/>
      <c r="H23" s="254"/>
      <c r="I23" s="254"/>
      <c r="J23" s="254"/>
    </row>
    <row r="24" spans="1:10" ht="15">
      <c r="A24" s="244" t="s">
        <v>365</v>
      </c>
      <c r="B24" s="321"/>
      <c r="C24" s="322"/>
      <c r="D24" s="253"/>
      <c r="E24" s="253"/>
      <c r="F24" s="253"/>
      <c r="G24" s="253"/>
      <c r="H24" s="253"/>
      <c r="I24" s="253"/>
      <c r="J24" s="253"/>
    </row>
    <row r="25" spans="1:10" ht="15">
      <c r="A25" s="244" t="s">
        <v>366</v>
      </c>
      <c r="B25" s="321"/>
      <c r="C25" s="322"/>
      <c r="D25" s="253"/>
      <c r="E25" s="253"/>
      <c r="F25" s="253"/>
      <c r="G25" s="253"/>
      <c r="H25" s="253"/>
      <c r="I25" s="253"/>
      <c r="J25" s="253"/>
    </row>
    <row r="26" spans="1:10" ht="42" customHeight="1">
      <c r="A26" s="251" t="s">
        <v>378</v>
      </c>
      <c r="B26" s="323" t="str">
        <f>IF(B23="N",(B24+B25)/B22,"N/A")</f>
        <v>N/A</v>
      </c>
      <c r="C26" s="324"/>
      <c r="D26" s="255"/>
      <c r="E26" s="255"/>
      <c r="F26" s="255"/>
      <c r="G26" s="255"/>
      <c r="H26" s="255"/>
      <c r="I26" s="255"/>
      <c r="J26" s="255"/>
    </row>
    <row r="27" spans="1:10" ht="30">
      <c r="A27" s="252" t="s">
        <v>379</v>
      </c>
      <c r="B27" s="307">
        <f>IF(B23="N",IF(B26&gt;0.5,B22+B25,B24+B25),B24+B25)</f>
        <v>0</v>
      </c>
      <c r="C27" s="307"/>
      <c r="D27" s="256"/>
      <c r="E27" s="256"/>
      <c r="F27" s="256"/>
      <c r="G27" s="256"/>
      <c r="H27" s="256"/>
      <c r="I27" s="256"/>
      <c r="J27" s="256"/>
    </row>
    <row r="28" spans="1:10" ht="15">
      <c r="A28" s="16" t="s">
        <v>345</v>
      </c>
      <c r="B28" s="311"/>
      <c r="C28" s="311"/>
      <c r="D28" s="257"/>
      <c r="E28" s="257"/>
      <c r="F28" s="257"/>
      <c r="G28" s="257"/>
      <c r="H28" s="257"/>
      <c r="I28" s="257"/>
      <c r="J28" s="257"/>
    </row>
    <row r="29" spans="1:10" ht="30">
      <c r="A29" s="243" t="s">
        <v>373</v>
      </c>
      <c r="B29" s="311"/>
      <c r="C29" s="311"/>
      <c r="D29" s="257"/>
      <c r="E29" s="257"/>
      <c r="F29" s="257"/>
      <c r="G29" s="257"/>
      <c r="H29" s="257"/>
      <c r="I29" s="257"/>
      <c r="J29" s="257"/>
    </row>
    <row r="30" spans="1:10" ht="15">
      <c r="A30" s="16" t="s">
        <v>347</v>
      </c>
      <c r="B30" s="307">
        <f>IF(ISERROR($B$27-($B$28+$B$29)),0,$B$27-($B$28+$B$29))</f>
        <v>0</v>
      </c>
      <c r="C30" s="307"/>
      <c r="D30" s="258"/>
      <c r="E30" s="258"/>
      <c r="F30" s="258"/>
      <c r="G30" s="258"/>
      <c r="H30" s="258"/>
      <c r="I30" s="258"/>
      <c r="J30" s="258"/>
    </row>
    <row r="31" spans="1:10" ht="15">
      <c r="A31" s="16" t="s">
        <v>381</v>
      </c>
      <c r="B31" s="328">
        <f>IF(ISERROR(IF(B23="N",IF(B26&gt;0.5,$B$30/$B$20,$B$30/$B$21),$B$30/$B$21)),"",IF(B23="N",IF(B26&gt;0.5,$B$30/$B$20,$B$30/$B$21),$B$30/$B$21))</f>
      </c>
      <c r="C31" s="328"/>
      <c r="D31" s="258"/>
      <c r="E31" s="258"/>
      <c r="F31" s="258"/>
      <c r="G31" s="258"/>
      <c r="H31" s="258"/>
      <c r="I31" s="258"/>
      <c r="J31" s="258"/>
    </row>
    <row r="32" spans="1:10" ht="15">
      <c r="A32" s="245"/>
      <c r="B32" s="245"/>
      <c r="C32" s="245"/>
      <c r="D32" s="245"/>
      <c r="E32" s="245"/>
      <c r="F32" s="245"/>
      <c r="G32" s="245"/>
      <c r="H32" s="245"/>
      <c r="I32" s="245"/>
      <c r="J32" s="245"/>
    </row>
    <row r="34" spans="1:2" ht="15">
      <c r="A34" s="173" t="s">
        <v>128</v>
      </c>
      <c r="B34" s="174" t="str">
        <f>'General Information'!B4</f>
        <v>[Insert Project Name in General Info.]</v>
      </c>
    </row>
    <row r="36" ht="15">
      <c r="A36" s="176" t="s">
        <v>23</v>
      </c>
    </row>
    <row r="37" spans="1:10" ht="21.75" customHeight="1">
      <c r="A37" s="325" t="s">
        <v>24</v>
      </c>
      <c r="B37" s="326"/>
      <c r="C37" s="326"/>
      <c r="D37" s="326"/>
      <c r="E37" s="326"/>
      <c r="F37" s="326"/>
      <c r="G37" s="326"/>
      <c r="H37" s="326"/>
      <c r="I37" s="326"/>
      <c r="J37" s="327"/>
    </row>
    <row r="38" spans="1:10" ht="60" customHeight="1">
      <c r="A38" s="308"/>
      <c r="B38" s="309"/>
      <c r="C38" s="309"/>
      <c r="D38" s="309"/>
      <c r="E38" s="309"/>
      <c r="F38" s="309"/>
      <c r="G38" s="309"/>
      <c r="H38" s="309"/>
      <c r="I38" s="309"/>
      <c r="J38" s="310"/>
    </row>
    <row r="39" spans="1:10" ht="21.75" customHeight="1">
      <c r="A39" s="325" t="s">
        <v>40</v>
      </c>
      <c r="B39" s="326"/>
      <c r="C39" s="326"/>
      <c r="D39" s="326"/>
      <c r="E39" s="326"/>
      <c r="F39" s="326"/>
      <c r="G39" s="326"/>
      <c r="H39" s="326"/>
      <c r="I39" s="326"/>
      <c r="J39" s="327"/>
    </row>
    <row r="40" spans="1:10" ht="60" customHeight="1">
      <c r="A40" s="308"/>
      <c r="B40" s="309"/>
      <c r="C40" s="309"/>
      <c r="D40" s="309"/>
      <c r="E40" s="309"/>
      <c r="F40" s="309"/>
      <c r="G40" s="309"/>
      <c r="H40" s="309"/>
      <c r="I40" s="309"/>
      <c r="J40" s="310"/>
    </row>
    <row r="41" spans="1:10" ht="35.25" customHeight="1">
      <c r="A41" s="340" t="s">
        <v>307</v>
      </c>
      <c r="B41" s="341"/>
      <c r="C41" s="341"/>
      <c r="D41" s="341"/>
      <c r="E41" s="341"/>
      <c r="F41" s="341"/>
      <c r="G41" s="341"/>
      <c r="H41" s="341"/>
      <c r="I41" s="341"/>
      <c r="J41" s="342"/>
    </row>
    <row r="42" spans="1:10" ht="60" customHeight="1">
      <c r="A42" s="308"/>
      <c r="B42" s="309"/>
      <c r="C42" s="309"/>
      <c r="D42" s="309"/>
      <c r="E42" s="309"/>
      <c r="F42" s="309"/>
      <c r="G42" s="309"/>
      <c r="H42" s="309"/>
      <c r="I42" s="309"/>
      <c r="J42" s="310"/>
    </row>
    <row r="43" spans="1:10" ht="21.75" customHeight="1">
      <c r="A43" s="325" t="s">
        <v>107</v>
      </c>
      <c r="B43" s="326"/>
      <c r="C43" s="326"/>
      <c r="D43" s="326"/>
      <c r="E43" s="326"/>
      <c r="F43" s="326"/>
      <c r="G43" s="326"/>
      <c r="H43" s="326"/>
      <c r="I43" s="326"/>
      <c r="J43" s="327"/>
    </row>
    <row r="44" spans="1:10" ht="60" customHeight="1">
      <c r="A44" s="337"/>
      <c r="B44" s="338"/>
      <c r="C44" s="338"/>
      <c r="D44" s="338"/>
      <c r="E44" s="338"/>
      <c r="F44" s="338"/>
      <c r="G44" s="338"/>
      <c r="H44" s="338"/>
      <c r="I44" s="338"/>
      <c r="J44" s="339"/>
    </row>
    <row r="45" spans="1:10" ht="15">
      <c r="A45" s="303" t="s">
        <v>108</v>
      </c>
      <c r="B45" s="304"/>
      <c r="C45" s="304"/>
      <c r="D45" s="304"/>
      <c r="E45" s="304"/>
      <c r="F45" s="304"/>
      <c r="G45" s="304"/>
      <c r="H45" s="304"/>
      <c r="I45" s="304"/>
      <c r="J45" s="305"/>
    </row>
    <row r="46" spans="1:10" ht="15">
      <c r="A46" s="173" t="s">
        <v>128</v>
      </c>
      <c r="B46" s="349" t="str">
        <f>'General Information'!B4</f>
        <v>[Insert Project Name in General Info.]</v>
      </c>
      <c r="C46" s="349"/>
      <c r="D46" s="349"/>
      <c r="E46" s="349"/>
      <c r="F46" s="349"/>
      <c r="G46" s="188"/>
      <c r="H46" s="188"/>
      <c r="I46" s="188"/>
      <c r="J46" s="188"/>
    </row>
    <row r="47" spans="1:10" ht="15">
      <c r="A47" s="188"/>
      <c r="B47" s="188"/>
      <c r="C47" s="188"/>
      <c r="D47" s="188"/>
      <c r="E47" s="188"/>
      <c r="F47" s="188"/>
      <c r="G47" s="188"/>
      <c r="H47" s="188"/>
      <c r="I47" s="188"/>
      <c r="J47" s="188"/>
    </row>
    <row r="48" spans="1:10" ht="15">
      <c r="A48" s="176" t="s">
        <v>350</v>
      </c>
      <c r="B48" s="188"/>
      <c r="C48" s="188"/>
      <c r="D48" s="188"/>
      <c r="E48" s="188"/>
      <c r="F48" s="188"/>
      <c r="G48" s="188"/>
      <c r="H48" s="188"/>
      <c r="I48" s="188"/>
      <c r="J48" s="188"/>
    </row>
    <row r="49" spans="1:10" ht="21.75" customHeight="1">
      <c r="A49" s="325" t="s">
        <v>104</v>
      </c>
      <c r="B49" s="326"/>
      <c r="C49" s="326"/>
      <c r="D49" s="326"/>
      <c r="E49" s="326"/>
      <c r="F49" s="326"/>
      <c r="G49" s="326"/>
      <c r="H49" s="326"/>
      <c r="I49" s="326"/>
      <c r="J49" s="327"/>
    </row>
    <row r="50" spans="1:10" ht="60" customHeight="1">
      <c r="A50" s="312"/>
      <c r="B50" s="313"/>
      <c r="C50" s="313"/>
      <c r="D50" s="313"/>
      <c r="E50" s="313"/>
      <c r="F50" s="313"/>
      <c r="G50" s="313"/>
      <c r="H50" s="313"/>
      <c r="I50" s="313"/>
      <c r="J50" s="314"/>
    </row>
    <row r="51" spans="1:10" ht="15">
      <c r="A51" s="188"/>
      <c r="B51" s="188"/>
      <c r="C51" s="188"/>
      <c r="D51" s="188"/>
      <c r="E51" s="188"/>
      <c r="F51" s="188"/>
      <c r="G51" s="188"/>
      <c r="H51" s="188"/>
      <c r="I51" s="188"/>
      <c r="J51" s="188"/>
    </row>
    <row r="52" spans="1:10" ht="30" customHeight="1">
      <c r="A52" s="330" t="s">
        <v>267</v>
      </c>
      <c r="B52" s="331"/>
      <c r="C52" s="331"/>
      <c r="D52" s="331"/>
      <c r="E52" s="331"/>
      <c r="F52" s="331"/>
      <c r="G52" s="331"/>
      <c r="H52" s="331"/>
      <c r="I52" s="331"/>
      <c r="J52" s="332"/>
    </row>
    <row r="53" spans="1:10" ht="72.75" customHeight="1">
      <c r="A53" s="308"/>
      <c r="B53" s="309"/>
      <c r="C53" s="309"/>
      <c r="D53" s="309"/>
      <c r="E53" s="309"/>
      <c r="F53" s="309"/>
      <c r="G53" s="309"/>
      <c r="H53" s="309"/>
      <c r="I53" s="309"/>
      <c r="J53" s="310"/>
    </row>
    <row r="54" spans="1:10" ht="21.75" customHeight="1">
      <c r="A54" s="330" t="s">
        <v>265</v>
      </c>
      <c r="B54" s="331"/>
      <c r="C54" s="331"/>
      <c r="D54" s="331"/>
      <c r="E54" s="331"/>
      <c r="F54" s="331"/>
      <c r="G54" s="331"/>
      <c r="H54" s="331"/>
      <c r="I54" s="331"/>
      <c r="J54" s="332"/>
    </row>
    <row r="55" spans="1:10" ht="59.25" customHeight="1">
      <c r="A55" s="308"/>
      <c r="B55" s="309"/>
      <c r="C55" s="309"/>
      <c r="D55" s="309"/>
      <c r="E55" s="309"/>
      <c r="F55" s="309"/>
      <c r="G55" s="309"/>
      <c r="H55" s="309"/>
      <c r="I55" s="309"/>
      <c r="J55" s="310"/>
    </row>
    <row r="56" spans="1:10" ht="22.5" customHeight="1">
      <c r="A56" s="333" t="s">
        <v>266</v>
      </c>
      <c r="B56" s="334"/>
      <c r="C56" s="334"/>
      <c r="D56" s="334"/>
      <c r="E56" s="334"/>
      <c r="F56" s="334"/>
      <c r="G56" s="334"/>
      <c r="H56" s="334"/>
      <c r="I56" s="334"/>
      <c r="J56" s="335"/>
    </row>
    <row r="57" spans="1:10" ht="59.25" customHeight="1">
      <c r="A57" s="308"/>
      <c r="B57" s="309"/>
      <c r="C57" s="309"/>
      <c r="D57" s="309"/>
      <c r="E57" s="309"/>
      <c r="F57" s="309"/>
      <c r="G57" s="309"/>
      <c r="H57" s="309"/>
      <c r="I57" s="309"/>
      <c r="J57" s="310"/>
    </row>
    <row r="58" spans="1:10" ht="15">
      <c r="A58" s="181"/>
      <c r="B58" s="181"/>
      <c r="C58" s="181"/>
      <c r="D58" s="181"/>
      <c r="E58" s="181"/>
      <c r="F58" s="181"/>
      <c r="G58" s="181"/>
      <c r="H58" s="181"/>
      <c r="I58" s="192"/>
      <c r="J58" s="192"/>
    </row>
    <row r="59" spans="1:10" ht="21.75" customHeight="1">
      <c r="A59" s="350" t="s">
        <v>25</v>
      </c>
      <c r="B59" s="351"/>
      <c r="C59" s="351"/>
      <c r="D59" s="351"/>
      <c r="E59" s="351"/>
      <c r="F59" s="351"/>
      <c r="G59" s="351"/>
      <c r="H59" s="351"/>
      <c r="I59" s="351"/>
      <c r="J59" s="352"/>
    </row>
    <row r="60" spans="1:10" ht="15">
      <c r="A60" s="336" t="s">
        <v>268</v>
      </c>
      <c r="B60" s="336"/>
      <c r="C60" s="336"/>
      <c r="D60" s="336"/>
      <c r="E60" s="336"/>
      <c r="F60" s="336"/>
      <c r="G60" s="336"/>
      <c r="H60" s="336"/>
      <c r="I60" s="336"/>
      <c r="J60" s="193" t="s">
        <v>142</v>
      </c>
    </row>
    <row r="61" spans="1:10" ht="15">
      <c r="A61" s="353" t="s">
        <v>26</v>
      </c>
      <c r="B61" s="353"/>
      <c r="C61" s="353"/>
      <c r="D61" s="353"/>
      <c r="E61" s="353"/>
      <c r="F61" s="353"/>
      <c r="G61" s="353"/>
      <c r="H61" s="353"/>
      <c r="I61" s="353"/>
      <c r="J61" s="100"/>
    </row>
    <row r="62" spans="1:10" ht="15">
      <c r="A62" s="353" t="s">
        <v>27</v>
      </c>
      <c r="B62" s="353"/>
      <c r="C62" s="353"/>
      <c r="D62" s="353"/>
      <c r="E62" s="353"/>
      <c r="F62" s="353"/>
      <c r="G62" s="353"/>
      <c r="H62" s="353"/>
      <c r="I62" s="353"/>
      <c r="J62" s="100"/>
    </row>
    <row r="63" spans="1:10" ht="15" customHeight="1">
      <c r="A63" s="329" t="s">
        <v>111</v>
      </c>
      <c r="B63" s="329"/>
      <c r="C63" s="329"/>
      <c r="D63" s="329"/>
      <c r="E63" s="329"/>
      <c r="F63" s="329"/>
      <c r="G63" s="329"/>
      <c r="H63" s="329"/>
      <c r="I63" s="329"/>
      <c r="J63" s="100"/>
    </row>
    <row r="64" spans="1:10" ht="15">
      <c r="A64" s="329" t="s">
        <v>240</v>
      </c>
      <c r="B64" s="329"/>
      <c r="C64" s="329"/>
      <c r="D64" s="329"/>
      <c r="E64" s="329"/>
      <c r="F64" s="329"/>
      <c r="G64" s="329"/>
      <c r="H64" s="329"/>
      <c r="I64" s="329"/>
      <c r="J64" s="329"/>
    </row>
    <row r="65" spans="1:10" ht="59.25" customHeight="1">
      <c r="A65" s="312"/>
      <c r="B65" s="313"/>
      <c r="C65" s="313"/>
      <c r="D65" s="313"/>
      <c r="E65" s="313"/>
      <c r="F65" s="313"/>
      <c r="G65" s="313"/>
      <c r="H65" s="313"/>
      <c r="I65" s="313"/>
      <c r="J65" s="314"/>
    </row>
    <row r="66" spans="1:10" ht="15">
      <c r="A66" s="303" t="s">
        <v>110</v>
      </c>
      <c r="B66" s="304"/>
      <c r="C66" s="304"/>
      <c r="D66" s="304"/>
      <c r="E66" s="304"/>
      <c r="F66" s="304"/>
      <c r="G66" s="304"/>
      <c r="H66" s="304"/>
      <c r="I66" s="304"/>
      <c r="J66" s="305"/>
    </row>
    <row r="69" spans="1:10" ht="15">
      <c r="A69" s="173" t="s">
        <v>128</v>
      </c>
      <c r="B69" s="317" t="str">
        <f>'General Information'!B4</f>
        <v>[Insert Project Name in General Info.]</v>
      </c>
      <c r="C69" s="317"/>
      <c r="D69" s="317"/>
      <c r="E69" s="317"/>
      <c r="F69" s="317"/>
      <c r="G69" s="194"/>
      <c r="H69" s="195"/>
      <c r="I69" s="195"/>
      <c r="J69" s="195"/>
    </row>
    <row r="70" spans="1:10" ht="15">
      <c r="A70" s="173"/>
      <c r="B70" s="196"/>
      <c r="C70" s="196"/>
      <c r="D70" s="196"/>
      <c r="E70" s="196"/>
      <c r="F70" s="196"/>
      <c r="G70" s="196"/>
      <c r="H70" s="195"/>
      <c r="I70" s="195"/>
      <c r="J70" s="195"/>
    </row>
    <row r="71" spans="1:10" ht="15">
      <c r="A71" s="176" t="s">
        <v>233</v>
      </c>
      <c r="B71" s="196"/>
      <c r="C71" s="196"/>
      <c r="D71" s="196"/>
      <c r="E71" s="196"/>
      <c r="F71" s="196"/>
      <c r="G71" s="196"/>
      <c r="H71" s="195"/>
      <c r="I71" s="195"/>
      <c r="J71" s="195"/>
    </row>
    <row r="72" spans="1:10" ht="15">
      <c r="A72" s="176"/>
      <c r="B72" s="196"/>
      <c r="C72" s="196"/>
      <c r="D72" s="196"/>
      <c r="E72" s="196"/>
      <c r="F72" s="196"/>
      <c r="G72" s="196"/>
      <c r="H72" s="195"/>
      <c r="I72" s="195"/>
      <c r="J72" s="195"/>
    </row>
    <row r="73" spans="1:2" ht="15">
      <c r="A73" s="176" t="s">
        <v>429</v>
      </c>
      <c r="B73" s="196"/>
    </row>
    <row r="74" spans="1:10" ht="15">
      <c r="A74" s="343" t="s">
        <v>36</v>
      </c>
      <c r="B74" s="345" t="s">
        <v>420</v>
      </c>
      <c r="C74" s="346"/>
      <c r="D74" s="346"/>
      <c r="E74" s="346"/>
      <c r="F74" s="346"/>
      <c r="G74" s="346"/>
      <c r="H74" s="346"/>
      <c r="I74" s="346"/>
      <c r="J74" s="347"/>
    </row>
    <row r="75" spans="1:10" ht="96" customHeight="1">
      <c r="A75" s="344"/>
      <c r="B75" s="199" t="s">
        <v>31</v>
      </c>
      <c r="C75" s="199" t="s">
        <v>32</v>
      </c>
      <c r="D75" s="199" t="s">
        <v>33</v>
      </c>
      <c r="E75" s="199" t="s">
        <v>34</v>
      </c>
      <c r="F75" s="199" t="s">
        <v>35</v>
      </c>
      <c r="G75" s="199" t="s">
        <v>313</v>
      </c>
      <c r="H75" s="199" t="s">
        <v>37</v>
      </c>
      <c r="I75" s="199" t="s">
        <v>38</v>
      </c>
      <c r="J75" s="199" t="s">
        <v>39</v>
      </c>
    </row>
    <row r="76" spans="1:10" ht="15">
      <c r="A76" s="34"/>
      <c r="B76" s="151">
        <f>IF($A76="","",VLOOKUP($A76,POC,2,FALSE))</f>
      </c>
      <c r="C76" s="151">
        <f>IF($A76="","",VLOOKUP($A76,POC,3,FALSE))</f>
      </c>
      <c r="D76" s="151">
        <f>IF($A76="","",VLOOKUP($A76,POC,4,FALSE))</f>
      </c>
      <c r="E76" s="151">
        <f>IF($A76="","",VLOOKUP($A76,POC,5,FALSE))</f>
      </c>
      <c r="F76" s="151">
        <f>IF($A76="","",VLOOKUP($A76,POC,6,FALSE))</f>
      </c>
      <c r="G76" s="151">
        <f>IF($A76="","",VLOOKUP($A76,POC,7,FALSE))</f>
      </c>
      <c r="H76" s="151">
        <f>IF($A76="","",VLOOKUP($A76,POC,8,FALSE))</f>
      </c>
      <c r="I76" s="151">
        <f>IF($A76="","",VLOOKUP($A76,POC,9,FALSE))</f>
      </c>
      <c r="J76" s="151">
        <f>IF($A76="","",VLOOKUP($A76,POC,10,FALSE))</f>
      </c>
    </row>
    <row r="77" spans="1:10" ht="15">
      <c r="A77" s="34"/>
      <c r="B77" s="151">
        <f>IF($A77="","",VLOOKUP($A77,POC,2,FALSE))</f>
      </c>
      <c r="C77" s="151">
        <f>IF($A77="","",VLOOKUP($A77,POC,3,FALSE))</f>
      </c>
      <c r="D77" s="151">
        <f>IF($A77="","",VLOOKUP($A77,POC,4,FALSE))</f>
      </c>
      <c r="E77" s="151">
        <f>IF($A77="","",VLOOKUP($A77,POC,5,FALSE))</f>
      </c>
      <c r="F77" s="151">
        <f>IF($A77="","",VLOOKUP($A77,POC,6,FALSE))</f>
      </c>
      <c r="G77" s="151">
        <f>IF($A77="","",VLOOKUP($A77,POC,7,FALSE))</f>
      </c>
      <c r="H77" s="151">
        <f>IF($A77="","",VLOOKUP($A77,POC,8,FALSE))</f>
      </c>
      <c r="I77" s="151">
        <f>IF($A77="","",VLOOKUP($A77,POC,9,FALSE))</f>
      </c>
      <c r="J77" s="151">
        <f>IF($A77="","",VLOOKUP($A77,POC,10,FALSE))</f>
      </c>
    </row>
    <row r="78" spans="1:10" ht="15">
      <c r="A78" s="34"/>
      <c r="B78" s="151">
        <f>IF($A78="","",VLOOKUP($A78,POC,2,FALSE))</f>
      </c>
      <c r="C78" s="151">
        <f>IF($A78="","",VLOOKUP($A78,POC,3,FALSE))</f>
      </c>
      <c r="D78" s="151">
        <f>IF($A78="","",VLOOKUP($A78,POC,4,FALSE))</f>
      </c>
      <c r="E78" s="151">
        <f>IF($A78="","",VLOOKUP($A78,POC,5,FALSE))</f>
      </c>
      <c r="F78" s="151">
        <f>IF($A78="","",VLOOKUP($A78,POC,6,FALSE))</f>
      </c>
      <c r="G78" s="151">
        <f>IF($A78="","",VLOOKUP($A78,POC,7,FALSE))</f>
      </c>
      <c r="H78" s="151">
        <f>IF($A78="","",VLOOKUP($A78,POC,8,FALSE))</f>
      </c>
      <c r="I78" s="151">
        <f>IF($A78="","",VLOOKUP($A78,POC,9,FALSE))</f>
      </c>
      <c r="J78" s="151">
        <f>IF($A78="","",VLOOKUP($A78,POC,10,FALSE))</f>
      </c>
    </row>
    <row r="79" spans="1:10" ht="15">
      <c r="A79" s="34" t="s">
        <v>352</v>
      </c>
      <c r="B79" s="57"/>
      <c r="C79" s="57"/>
      <c r="D79" s="57"/>
      <c r="E79" s="57"/>
      <c r="F79" s="57"/>
      <c r="G79" s="57"/>
      <c r="H79" s="57"/>
      <c r="I79" s="57"/>
      <c r="J79" s="57"/>
    </row>
    <row r="80" spans="1:10" ht="15">
      <c r="A80" s="34" t="s">
        <v>352</v>
      </c>
      <c r="B80" s="57"/>
      <c r="C80" s="57"/>
      <c r="D80" s="57"/>
      <c r="E80" s="57"/>
      <c r="F80" s="57"/>
      <c r="G80" s="57"/>
      <c r="H80" s="57"/>
      <c r="I80" s="57"/>
      <c r="J80" s="57"/>
    </row>
    <row r="81" ht="15">
      <c r="A81" s="200" t="s">
        <v>421</v>
      </c>
    </row>
    <row r="82" ht="15">
      <c r="A82" s="201"/>
    </row>
    <row r="83" ht="15">
      <c r="A83" s="176" t="s">
        <v>430</v>
      </c>
    </row>
    <row r="84" spans="1:10" ht="61.5" customHeight="1">
      <c r="A84" s="316" t="s">
        <v>417</v>
      </c>
      <c r="B84" s="291"/>
      <c r="C84" s="291"/>
      <c r="D84" s="359" t="s">
        <v>418</v>
      </c>
      <c r="E84" s="359"/>
      <c r="F84" s="359"/>
      <c r="G84" s="359"/>
      <c r="H84" s="359"/>
      <c r="I84" s="354" t="s">
        <v>188</v>
      </c>
      <c r="J84" s="355"/>
    </row>
    <row r="85" spans="1:10" ht="63" customHeight="1">
      <c r="A85" s="306"/>
      <c r="B85" s="306"/>
      <c r="C85" s="306"/>
      <c r="D85" s="360">
        <f>IF(ISERROR($A85),"",IF(ISERROR(VLOOKUP($A85,TMDLs,2,FALSE)),"",VLOOKUP($A85,TMDLs,2,FALSE)))</f>
      </c>
      <c r="E85" s="355"/>
      <c r="F85" s="355"/>
      <c r="G85" s="355"/>
      <c r="H85" s="355"/>
      <c r="I85" s="319"/>
      <c r="J85" s="320"/>
    </row>
    <row r="86" spans="1:10" ht="62.25" customHeight="1">
      <c r="A86" s="306"/>
      <c r="B86" s="306"/>
      <c r="C86" s="306"/>
      <c r="D86" s="360">
        <f>IF(ISERROR($A86),"",IF(ISERROR(VLOOKUP($A86,TMDLs,2,FALSE)),"",VLOOKUP($A86,TMDLs,2,FALSE)))</f>
      </c>
      <c r="E86" s="355"/>
      <c r="F86" s="355"/>
      <c r="G86" s="355"/>
      <c r="H86" s="355"/>
      <c r="I86" s="319"/>
      <c r="J86" s="320"/>
    </row>
    <row r="87" spans="1:10" ht="15">
      <c r="A87" s="306" t="s">
        <v>352</v>
      </c>
      <c r="B87" s="306"/>
      <c r="C87" s="306"/>
      <c r="D87" s="356"/>
      <c r="E87" s="357"/>
      <c r="F87" s="357"/>
      <c r="G87" s="357"/>
      <c r="H87" s="357"/>
      <c r="I87" s="319"/>
      <c r="J87" s="320"/>
    </row>
    <row r="88" spans="1:10" ht="15">
      <c r="A88" s="172"/>
      <c r="B88" s="172"/>
      <c r="C88" s="172"/>
      <c r="D88" s="172"/>
      <c r="E88" s="172"/>
      <c r="F88" s="172"/>
      <c r="G88" s="172"/>
      <c r="H88" s="172"/>
      <c r="I88" s="172"/>
      <c r="J88" s="172"/>
    </row>
    <row r="89" spans="1:10" ht="72.75" customHeight="1">
      <c r="A89" s="315" t="s">
        <v>431</v>
      </c>
      <c r="B89" s="315"/>
      <c r="C89" s="315"/>
      <c r="D89" s="315"/>
      <c r="E89" s="315"/>
      <c r="F89" s="315"/>
      <c r="G89" s="315"/>
      <c r="H89" s="315"/>
      <c r="I89" s="315"/>
      <c r="J89" s="315"/>
    </row>
    <row r="90" spans="1:10" ht="44.25" customHeight="1">
      <c r="A90" s="358" t="s">
        <v>362</v>
      </c>
      <c r="B90" s="358"/>
      <c r="C90" s="358"/>
      <c r="D90" s="358"/>
      <c r="E90" s="358"/>
      <c r="F90" s="358"/>
      <c r="G90" s="358"/>
      <c r="H90" s="358"/>
      <c r="I90" s="358"/>
      <c r="J90" s="358"/>
    </row>
    <row r="91" spans="1:10" ht="82.5" customHeight="1">
      <c r="A91" s="358" t="s">
        <v>363</v>
      </c>
      <c r="B91" s="358"/>
      <c r="C91" s="358"/>
      <c r="D91" s="358"/>
      <c r="E91" s="358"/>
      <c r="F91" s="358"/>
      <c r="G91" s="358"/>
      <c r="H91" s="358"/>
      <c r="I91" s="358"/>
      <c r="J91" s="358"/>
    </row>
    <row r="92" spans="1:10" ht="43.5" customHeight="1">
      <c r="A92" s="358" t="s">
        <v>380</v>
      </c>
      <c r="B92" s="358"/>
      <c r="C92" s="358"/>
      <c r="D92" s="358"/>
      <c r="E92" s="358"/>
      <c r="F92" s="358"/>
      <c r="G92" s="358"/>
      <c r="H92" s="358"/>
      <c r="I92" s="358"/>
      <c r="J92" s="358"/>
    </row>
    <row r="93" spans="1:10" ht="30" customHeight="1">
      <c r="A93" s="361" t="s">
        <v>382</v>
      </c>
      <c r="B93" s="361"/>
      <c r="C93" s="361"/>
      <c r="D93" s="361"/>
      <c r="E93" s="361"/>
      <c r="F93" s="361"/>
      <c r="G93" s="361"/>
      <c r="H93" s="361"/>
      <c r="I93" s="361"/>
      <c r="J93" s="361"/>
    </row>
    <row r="94" spans="1:10" ht="30" customHeight="1">
      <c r="A94" s="358" t="s">
        <v>384</v>
      </c>
      <c r="B94" s="358"/>
      <c r="C94" s="358"/>
      <c r="D94" s="358"/>
      <c r="E94" s="358"/>
      <c r="F94" s="358"/>
      <c r="G94" s="358"/>
      <c r="H94" s="358"/>
      <c r="I94" s="358"/>
      <c r="J94" s="358"/>
    </row>
    <row r="95" spans="1:10" ht="32.25" customHeight="1">
      <c r="A95" s="358" t="s">
        <v>419</v>
      </c>
      <c r="B95" s="358"/>
      <c r="C95" s="358"/>
      <c r="D95" s="358"/>
      <c r="E95" s="358"/>
      <c r="F95" s="358"/>
      <c r="G95" s="358"/>
      <c r="H95" s="358"/>
      <c r="I95" s="358"/>
      <c r="J95" s="358"/>
    </row>
  </sheetData>
  <sheetProtection password="C3AA" sheet="1"/>
  <mergeCells count="71">
    <mergeCell ref="A95:J95"/>
    <mergeCell ref="A94:J94"/>
    <mergeCell ref="A92:J92"/>
    <mergeCell ref="A93:J93"/>
    <mergeCell ref="D86:H86"/>
    <mergeCell ref="I85:J85"/>
    <mergeCell ref="I84:J84"/>
    <mergeCell ref="I86:J86"/>
    <mergeCell ref="D87:H87"/>
    <mergeCell ref="A90:J90"/>
    <mergeCell ref="A91:J91"/>
    <mergeCell ref="D84:H84"/>
    <mergeCell ref="D85:H85"/>
    <mergeCell ref="B46:F46"/>
    <mergeCell ref="A52:J52"/>
    <mergeCell ref="A53:J53"/>
    <mergeCell ref="A59:J59"/>
    <mergeCell ref="A65:J65"/>
    <mergeCell ref="A61:I61"/>
    <mergeCell ref="A62:I62"/>
    <mergeCell ref="A63:I63"/>
    <mergeCell ref="B22:C22"/>
    <mergeCell ref="A45:J45"/>
    <mergeCell ref="A74:A75"/>
    <mergeCell ref="B74:J74"/>
    <mergeCell ref="A49:J49"/>
    <mergeCell ref="B13:C13"/>
    <mergeCell ref="A38:J38"/>
    <mergeCell ref="B14:C14"/>
    <mergeCell ref="A39:J39"/>
    <mergeCell ref="B16:C16"/>
    <mergeCell ref="A44:J44"/>
    <mergeCell ref="A40:J40"/>
    <mergeCell ref="A41:J41"/>
    <mergeCell ref="A42:J42"/>
    <mergeCell ref="A43:J43"/>
    <mergeCell ref="B1:F1"/>
    <mergeCell ref="B8:C8"/>
    <mergeCell ref="B9:C9"/>
    <mergeCell ref="B10:C10"/>
    <mergeCell ref="B11:C11"/>
    <mergeCell ref="A37:J37"/>
    <mergeCell ref="B20:C20"/>
    <mergeCell ref="B21:C21"/>
    <mergeCell ref="B31:C31"/>
    <mergeCell ref="B12:C12"/>
    <mergeCell ref="A64:J64"/>
    <mergeCell ref="A54:J54"/>
    <mergeCell ref="A55:J55"/>
    <mergeCell ref="A56:J56"/>
    <mergeCell ref="A60:I60"/>
    <mergeCell ref="B15:C15"/>
    <mergeCell ref="A89:J89"/>
    <mergeCell ref="A84:C84"/>
    <mergeCell ref="B69:F69"/>
    <mergeCell ref="B19:C19"/>
    <mergeCell ref="I87:J87"/>
    <mergeCell ref="B23:C23"/>
    <mergeCell ref="B24:C24"/>
    <mergeCell ref="B26:C26"/>
    <mergeCell ref="B25:C25"/>
    <mergeCell ref="A66:J66"/>
    <mergeCell ref="A85:C85"/>
    <mergeCell ref="A86:C86"/>
    <mergeCell ref="A87:C87"/>
    <mergeCell ref="B27:C27"/>
    <mergeCell ref="B30:C30"/>
    <mergeCell ref="A57:J57"/>
    <mergeCell ref="B28:C28"/>
    <mergeCell ref="B29:C29"/>
    <mergeCell ref="A50:J50"/>
  </mergeCells>
  <conditionalFormatting sqref="I85:J86 B9:C15 B27:C30">
    <cfRule type="expression" priority="117" dxfId="2" stopIfTrue="1">
      <formula>ISBLANK(B9)</formula>
    </cfRule>
  </conditionalFormatting>
  <conditionalFormatting sqref="A53 A55 A57 A65 J61:J63 A76:A80 A85:C87 A50 B79:J80 A38 A40 A42 A44">
    <cfRule type="expression" priority="116" dxfId="0" stopIfTrue="1">
      <formula>ISBLANK(A38)</formula>
    </cfRule>
  </conditionalFormatting>
  <conditionalFormatting sqref="I87:J87">
    <cfRule type="expression" priority="3" dxfId="2" stopIfTrue="1">
      <formula>ISBLANK(I87)</formula>
    </cfRule>
  </conditionalFormatting>
  <conditionalFormatting sqref="B20:C22 B24:B26">
    <cfRule type="expression" priority="2" dxfId="2" stopIfTrue="1">
      <formula>ISBLANK(B20)</formula>
    </cfRule>
  </conditionalFormatting>
  <conditionalFormatting sqref="B23:C23">
    <cfRule type="expression" priority="1" dxfId="0" stopIfTrue="1">
      <formula>ISBLANK($B$23)</formula>
    </cfRule>
  </conditionalFormatting>
  <dataValidations count="4">
    <dataValidation type="list" allowBlank="1" showInputMessage="1" showErrorMessage="1" sqref="J61:J63">
      <formula1>YNNA</formula1>
    </dataValidation>
    <dataValidation type="list" allowBlank="1" showInputMessage="1" showErrorMessage="1" sqref="A76:A78">
      <formula1>POCCat</formula1>
    </dataValidation>
    <dataValidation type="list" allowBlank="1" showInputMessage="1" showErrorMessage="1" sqref="A85:C86">
      <formula1>RSW</formula1>
    </dataValidation>
    <dataValidation type="list" allowBlank="1" showInputMessage="1" showErrorMessage="1" sqref="B23:C23">
      <formula1>YN</formula1>
    </dataValidation>
  </dataValidations>
  <printOptions/>
  <pageMargins left="0.55125" right="0.224583333333333" top="0.75" bottom="0.75" header="0.3" footer="0.3"/>
  <pageSetup firstPageNumber="3" useFirstPageNumber="1" horizontalDpi="600" verticalDpi="600" orientation="portrait" scale="80" r:id="rId1"/>
  <headerFooter>
    <oddFooter xml:space="preserve">&amp;L&amp;"Times New Roman,Regular"June 2018&amp;R&amp;"Times New Roman,Regular"&amp;P                </oddFooter>
  </headerFooter>
  <rowBreaks count="3" manualBreakCount="3">
    <brk id="33" max="9" man="1"/>
    <brk id="45" max="255" man="1"/>
    <brk id="68" max="255" man="1"/>
  </rowBreaks>
</worksheet>
</file>

<file path=xl/worksheets/sheet5.xml><?xml version="1.0" encoding="utf-8"?>
<worksheet xmlns="http://schemas.openxmlformats.org/spreadsheetml/2006/main" xmlns:r="http://schemas.openxmlformats.org/officeDocument/2006/relationships">
  <dimension ref="A1:H15"/>
  <sheetViews>
    <sheetView view="pageLayout" zoomScaleSheetLayoutView="100" workbookViewId="0" topLeftCell="A1">
      <selection activeCell="A1" sqref="A1"/>
    </sheetView>
  </sheetViews>
  <sheetFormatPr defaultColWidth="9.140625" defaultRowHeight="15"/>
  <cols>
    <col min="1" max="1" width="25.7109375" style="202" customWidth="1"/>
    <col min="2" max="2" width="11.00390625" style="202" customWidth="1"/>
    <col min="3" max="16384" width="9.140625" style="202" customWidth="1"/>
  </cols>
  <sheetData>
    <row r="1" spans="1:6" ht="15">
      <c r="A1" s="173" t="s">
        <v>128</v>
      </c>
      <c r="B1" s="349" t="str">
        <f>'General Information'!B4</f>
        <v>[Insert Project Name in General Info.]</v>
      </c>
      <c r="C1" s="349"/>
      <c r="D1" s="349"/>
      <c r="E1" s="349"/>
      <c r="F1" s="349"/>
    </row>
    <row r="3" ht="15">
      <c r="A3" s="203" t="s">
        <v>41</v>
      </c>
    </row>
    <row r="5" spans="1:8" ht="30" customHeight="1">
      <c r="A5" s="369" t="s">
        <v>162</v>
      </c>
      <c r="B5" s="369"/>
      <c r="C5" s="369"/>
      <c r="D5" s="369"/>
      <c r="E5" s="369"/>
      <c r="F5" s="369"/>
      <c r="G5" s="369"/>
      <c r="H5" s="369"/>
    </row>
    <row r="7" spans="1:8" ht="15">
      <c r="A7" s="373" t="s">
        <v>119</v>
      </c>
      <c r="B7" s="364" t="s">
        <v>201</v>
      </c>
      <c r="C7" s="370" t="s">
        <v>207</v>
      </c>
      <c r="D7" s="371"/>
      <c r="E7" s="371"/>
      <c r="F7" s="371"/>
      <c r="G7" s="371"/>
      <c r="H7" s="372"/>
    </row>
    <row r="8" spans="1:8" ht="15">
      <c r="A8" s="373"/>
      <c r="B8" s="365"/>
      <c r="C8" s="370"/>
      <c r="D8" s="371"/>
      <c r="E8" s="371"/>
      <c r="F8" s="371"/>
      <c r="G8" s="371"/>
      <c r="H8" s="372"/>
    </row>
    <row r="9" spans="1:8" ht="45" customHeight="1">
      <c r="A9" s="204" t="s">
        <v>42</v>
      </c>
      <c r="B9" s="100"/>
      <c r="C9" s="366"/>
      <c r="D9" s="367"/>
      <c r="E9" s="367"/>
      <c r="F9" s="367"/>
      <c r="G9" s="367"/>
      <c r="H9" s="368"/>
    </row>
    <row r="10" spans="1:8" ht="45" customHeight="1">
      <c r="A10" s="204" t="s">
        <v>43</v>
      </c>
      <c r="B10" s="100"/>
      <c r="C10" s="366"/>
      <c r="D10" s="367"/>
      <c r="E10" s="367"/>
      <c r="F10" s="367"/>
      <c r="G10" s="367"/>
      <c r="H10" s="368"/>
    </row>
    <row r="11" spans="1:8" ht="45" customHeight="1">
      <c r="A11" s="205" t="s">
        <v>269</v>
      </c>
      <c r="B11" s="100"/>
      <c r="C11" s="366"/>
      <c r="D11" s="367"/>
      <c r="E11" s="367"/>
      <c r="F11" s="367"/>
      <c r="G11" s="367"/>
      <c r="H11" s="368"/>
    </row>
    <row r="12" spans="1:8" ht="45" customHeight="1">
      <c r="A12" s="205" t="s">
        <v>270</v>
      </c>
      <c r="B12" s="100"/>
      <c r="C12" s="366"/>
      <c r="D12" s="367"/>
      <c r="E12" s="367"/>
      <c r="F12" s="367"/>
      <c r="G12" s="367"/>
      <c r="H12" s="368"/>
    </row>
    <row r="13" spans="1:8" ht="45" customHeight="1">
      <c r="A13" s="204" t="s">
        <v>44</v>
      </c>
      <c r="B13" s="100"/>
      <c r="C13" s="366"/>
      <c r="D13" s="367"/>
      <c r="E13" s="367"/>
      <c r="F13" s="367"/>
      <c r="G13" s="367"/>
      <c r="H13" s="368"/>
    </row>
    <row r="14" spans="1:8" ht="45" customHeight="1">
      <c r="A14" s="204" t="s">
        <v>45</v>
      </c>
      <c r="B14" s="100"/>
      <c r="C14" s="366"/>
      <c r="D14" s="367"/>
      <c r="E14" s="367"/>
      <c r="F14" s="367"/>
      <c r="G14" s="367"/>
      <c r="H14" s="368"/>
    </row>
    <row r="15" spans="1:7" ht="15">
      <c r="A15" s="362" t="s">
        <v>432</v>
      </c>
      <c r="B15" s="362"/>
      <c r="C15" s="362"/>
      <c r="D15" s="362"/>
      <c r="E15" s="362"/>
      <c r="F15" s="362"/>
      <c r="G15" s="363"/>
    </row>
  </sheetData>
  <sheetProtection password="C3AA" sheet="1"/>
  <mergeCells count="12">
    <mergeCell ref="C13:H13"/>
    <mergeCell ref="A7:A8"/>
    <mergeCell ref="A15:G15"/>
    <mergeCell ref="B1:F1"/>
    <mergeCell ref="B7:B8"/>
    <mergeCell ref="C14:H14"/>
    <mergeCell ref="A5:H5"/>
    <mergeCell ref="C7:H8"/>
    <mergeCell ref="C9:H9"/>
    <mergeCell ref="C10:H10"/>
    <mergeCell ref="C11:H11"/>
    <mergeCell ref="C12:H12"/>
  </mergeCells>
  <conditionalFormatting sqref="B9">
    <cfRule type="expression" priority="44" dxfId="0" stopIfTrue="1">
      <formula>ISBLANK(B9)</formula>
    </cfRule>
  </conditionalFormatting>
  <conditionalFormatting sqref="B9">
    <cfRule type="expression" priority="43" dxfId="2" stopIfTrue="1">
      <formula>ISBLANK(B9)</formula>
    </cfRule>
  </conditionalFormatting>
  <conditionalFormatting sqref="B9">
    <cfRule type="expression" priority="42" dxfId="0" stopIfTrue="1">
      <formula>ISBLANK(B9)</formula>
    </cfRule>
  </conditionalFormatting>
  <conditionalFormatting sqref="B10">
    <cfRule type="expression" priority="41" dxfId="0" stopIfTrue="1">
      <formula>ISBLANK(B10)</formula>
    </cfRule>
  </conditionalFormatting>
  <conditionalFormatting sqref="B10">
    <cfRule type="expression" priority="40" dxfId="2" stopIfTrue="1">
      <formula>ISBLANK(B10)</formula>
    </cfRule>
  </conditionalFormatting>
  <conditionalFormatting sqref="B10">
    <cfRule type="expression" priority="39" dxfId="0" stopIfTrue="1">
      <formula>ISBLANK(B10)</formula>
    </cfRule>
  </conditionalFormatting>
  <conditionalFormatting sqref="B11">
    <cfRule type="expression" priority="38" dxfId="0" stopIfTrue="1">
      <formula>ISBLANK(B11)</formula>
    </cfRule>
  </conditionalFormatting>
  <conditionalFormatting sqref="B11">
    <cfRule type="expression" priority="37" dxfId="2" stopIfTrue="1">
      <formula>ISBLANK(B11)</formula>
    </cfRule>
  </conditionalFormatting>
  <conditionalFormatting sqref="B11">
    <cfRule type="expression" priority="36" dxfId="0" stopIfTrue="1">
      <formula>ISBLANK(B11)</formula>
    </cfRule>
  </conditionalFormatting>
  <conditionalFormatting sqref="B12">
    <cfRule type="expression" priority="35" dxfId="0" stopIfTrue="1">
      <formula>ISBLANK(B12)</formula>
    </cfRule>
  </conditionalFormatting>
  <conditionalFormatting sqref="B12">
    <cfRule type="expression" priority="34" dxfId="2" stopIfTrue="1">
      <formula>ISBLANK(B12)</formula>
    </cfRule>
  </conditionalFormatting>
  <conditionalFormatting sqref="B12">
    <cfRule type="expression" priority="33" dxfId="0" stopIfTrue="1">
      <formula>ISBLANK(B12)</formula>
    </cfRule>
  </conditionalFormatting>
  <conditionalFormatting sqref="B13">
    <cfRule type="expression" priority="32" dxfId="0" stopIfTrue="1">
      <formula>ISBLANK(B13)</formula>
    </cfRule>
  </conditionalFormatting>
  <conditionalFormatting sqref="B13">
    <cfRule type="expression" priority="31" dxfId="2" stopIfTrue="1">
      <formula>ISBLANK(B13)</formula>
    </cfRule>
  </conditionalFormatting>
  <conditionalFormatting sqref="B13">
    <cfRule type="expression" priority="30" dxfId="0" stopIfTrue="1">
      <formula>ISBLANK(B13)</formula>
    </cfRule>
  </conditionalFormatting>
  <conditionalFormatting sqref="B14">
    <cfRule type="expression" priority="29" dxfId="0" stopIfTrue="1">
      <formula>ISBLANK(B14)</formula>
    </cfRule>
  </conditionalFormatting>
  <conditionalFormatting sqref="B14">
    <cfRule type="expression" priority="28" dxfId="2" stopIfTrue="1">
      <formula>ISBLANK(B14)</formula>
    </cfRule>
  </conditionalFormatting>
  <conditionalFormatting sqref="B14">
    <cfRule type="expression" priority="27" dxfId="0" stopIfTrue="1">
      <formula>ISBLANK(B14)</formula>
    </cfRule>
  </conditionalFormatting>
  <conditionalFormatting sqref="C9">
    <cfRule type="expression" priority="26" dxfId="0" stopIfTrue="1">
      <formula>ISBLANK(C9)</formula>
    </cfRule>
  </conditionalFormatting>
  <conditionalFormatting sqref="C10">
    <cfRule type="expression" priority="25" dxfId="0" stopIfTrue="1">
      <formula>ISBLANK(C10)</formula>
    </cfRule>
  </conditionalFormatting>
  <conditionalFormatting sqref="C11">
    <cfRule type="expression" priority="24" dxfId="0" stopIfTrue="1">
      <formula>ISBLANK(C11)</formula>
    </cfRule>
  </conditionalFormatting>
  <conditionalFormatting sqref="C12">
    <cfRule type="expression" priority="23" dxfId="0" stopIfTrue="1">
      <formula>ISBLANK(C12)</formula>
    </cfRule>
  </conditionalFormatting>
  <conditionalFormatting sqref="C13">
    <cfRule type="expression" priority="22" dxfId="0" stopIfTrue="1">
      <formula>ISBLANK(C13)</formula>
    </cfRule>
  </conditionalFormatting>
  <conditionalFormatting sqref="C14">
    <cfRule type="expression" priority="21" dxfId="0" stopIfTrue="1">
      <formula>ISBLANK(C14)</formula>
    </cfRule>
  </conditionalFormatting>
  <conditionalFormatting sqref="B9:B14">
    <cfRule type="expression" priority="20" dxfId="0" stopIfTrue="1">
      <formula>ISBLANK(B9)</formula>
    </cfRule>
  </conditionalFormatting>
  <conditionalFormatting sqref="B9:B14">
    <cfRule type="expression" priority="19" dxfId="0" stopIfTrue="1">
      <formula>ISBLANK(B9)</formula>
    </cfRule>
  </conditionalFormatting>
  <conditionalFormatting sqref="B9:B14">
    <cfRule type="expression" priority="18" dxfId="0" stopIfTrue="1">
      <formula>ISBLANK(B9)</formula>
    </cfRule>
  </conditionalFormatting>
  <conditionalFormatting sqref="B9:B14">
    <cfRule type="expression" priority="17" dxfId="0" stopIfTrue="1">
      <formula>ISBLANK(B9)</formula>
    </cfRule>
  </conditionalFormatting>
  <conditionalFormatting sqref="B9:B14">
    <cfRule type="expression" priority="16" dxfId="0" stopIfTrue="1">
      <formula>ISBLANK(B9)</formula>
    </cfRule>
  </conditionalFormatting>
  <conditionalFormatting sqref="B9:B14">
    <cfRule type="expression" priority="15" dxfId="0" stopIfTrue="1">
      <formula>ISBLANK(B9)</formula>
    </cfRule>
  </conditionalFormatting>
  <conditionalFormatting sqref="B9:B14">
    <cfRule type="expression" priority="14" dxfId="0" stopIfTrue="1">
      <formula>ISBLANK(B9)</formula>
    </cfRule>
  </conditionalFormatting>
  <conditionalFormatting sqref="B9:B14">
    <cfRule type="expression" priority="13" dxfId="0" stopIfTrue="1">
      <formula>ISBLANK(B9)</formula>
    </cfRule>
  </conditionalFormatting>
  <conditionalFormatting sqref="B9:B14">
    <cfRule type="expression" priority="12" dxfId="0" stopIfTrue="1">
      <formula>ISBLANK(B9)</formula>
    </cfRule>
  </conditionalFormatting>
  <conditionalFormatting sqref="B9:B14">
    <cfRule type="expression" priority="11" dxfId="0" stopIfTrue="1">
      <formula>ISBLANK(B9)</formula>
    </cfRule>
  </conditionalFormatting>
  <conditionalFormatting sqref="B9:B14">
    <cfRule type="expression" priority="10" dxfId="0" stopIfTrue="1">
      <formula>ISBLANK(B9)</formula>
    </cfRule>
  </conditionalFormatting>
  <conditionalFormatting sqref="B9:B14">
    <cfRule type="expression" priority="9" dxfId="0" stopIfTrue="1">
      <formula>ISBLANK(B9)</formula>
    </cfRule>
  </conditionalFormatting>
  <conditionalFormatting sqref="B9:B14">
    <cfRule type="expression" priority="8" dxfId="0" stopIfTrue="1">
      <formula>ISBLANK(B9)</formula>
    </cfRule>
  </conditionalFormatting>
  <conditionalFormatting sqref="B9:B14">
    <cfRule type="expression" priority="7" dxfId="0" stopIfTrue="1">
      <formula>ISBLANK(B9)</formula>
    </cfRule>
  </conditionalFormatting>
  <conditionalFormatting sqref="B9:B14">
    <cfRule type="expression" priority="6" dxfId="0" stopIfTrue="1">
      <formula>ISBLANK(B9)</formula>
    </cfRule>
  </conditionalFormatting>
  <conditionalFormatting sqref="B9:B14">
    <cfRule type="expression" priority="5" dxfId="0" stopIfTrue="1">
      <formula>ISBLANK(B9)</formula>
    </cfRule>
  </conditionalFormatting>
  <conditionalFormatting sqref="B9:B14">
    <cfRule type="expression" priority="4" dxfId="0" stopIfTrue="1">
      <formula>ISBLANK(B9)</formula>
    </cfRule>
  </conditionalFormatting>
  <conditionalFormatting sqref="B10:B14">
    <cfRule type="expression" priority="3" dxfId="0" stopIfTrue="1">
      <formula>ISBLANK(B10)</formula>
    </cfRule>
  </conditionalFormatting>
  <conditionalFormatting sqref="B10:B14">
    <cfRule type="expression" priority="2" dxfId="2" stopIfTrue="1">
      <formula>ISBLANK(B10)</formula>
    </cfRule>
  </conditionalFormatting>
  <conditionalFormatting sqref="B10:B14">
    <cfRule type="expression" priority="1" dxfId="0" stopIfTrue="1">
      <formula>ISBLANK(B10)</formula>
    </cfRule>
  </conditionalFormatting>
  <dataValidations count="1">
    <dataValidation type="list" allowBlank="1" showInputMessage="1" showErrorMessage="1" sqref="B9:B14">
      <formula1>YNNA</formula1>
    </dataValidation>
  </dataValidations>
  <printOptions/>
  <pageMargins left="0.7" right="0.7" top="0.75" bottom="0.75" header="0.3" footer="0.3"/>
  <pageSetup firstPageNumber="7" useFirstPageNumber="1" horizontalDpi="600" verticalDpi="600" orientation="portrait" scale="98" r:id="rId1"/>
  <headerFooter>
    <oddFooter>&amp;L&amp;"Times New Roman,Regular"June 2018&amp;R&amp;"Times New Roman,Regular"&amp;P</oddFooter>
  </headerFooter>
</worksheet>
</file>

<file path=xl/worksheets/sheet6.xml><?xml version="1.0" encoding="utf-8"?>
<worksheet xmlns="http://schemas.openxmlformats.org/spreadsheetml/2006/main" xmlns:r="http://schemas.openxmlformats.org/officeDocument/2006/relationships">
  <dimension ref="A1:H18"/>
  <sheetViews>
    <sheetView view="pageLayout" zoomScaleSheetLayoutView="100" workbookViewId="0" topLeftCell="A1">
      <selection activeCell="A1" sqref="A1"/>
    </sheetView>
  </sheetViews>
  <sheetFormatPr defaultColWidth="9.140625" defaultRowHeight="15"/>
  <cols>
    <col min="1" max="1" width="25.57421875" style="174" customWidth="1"/>
    <col min="2" max="2" width="10.57421875" style="174" customWidth="1"/>
    <col min="3" max="16384" width="9.140625" style="174" customWidth="1"/>
  </cols>
  <sheetData>
    <row r="1" spans="1:6" ht="15">
      <c r="A1" s="173" t="s">
        <v>128</v>
      </c>
      <c r="B1" s="349" t="str">
        <f>'General Information'!B4</f>
        <v>[Insert Project Name in General Info.]</v>
      </c>
      <c r="C1" s="349"/>
      <c r="D1" s="349"/>
      <c r="E1" s="349"/>
      <c r="F1" s="349"/>
    </row>
    <row r="3" ht="15">
      <c r="A3" s="176" t="s">
        <v>46</v>
      </c>
    </row>
    <row r="4" ht="15">
      <c r="A4" s="176"/>
    </row>
    <row r="5" spans="1:8" ht="30.75" customHeight="1">
      <c r="A5" s="376" t="s">
        <v>163</v>
      </c>
      <c r="B5" s="376"/>
      <c r="C5" s="376"/>
      <c r="D5" s="376"/>
      <c r="E5" s="376"/>
      <c r="F5" s="376"/>
      <c r="G5" s="376"/>
      <c r="H5" s="376"/>
    </row>
    <row r="6" ht="15">
      <c r="A6" s="176"/>
    </row>
    <row r="7" spans="1:8" ht="15" customHeight="1">
      <c r="A7" s="374" t="s">
        <v>47</v>
      </c>
      <c r="B7" s="364" t="s">
        <v>201</v>
      </c>
      <c r="C7" s="377" t="s">
        <v>208</v>
      </c>
      <c r="D7" s="378"/>
      <c r="E7" s="378"/>
      <c r="F7" s="378"/>
      <c r="G7" s="378"/>
      <c r="H7" s="379"/>
    </row>
    <row r="8" spans="1:8" ht="30" customHeight="1">
      <c r="A8" s="375"/>
      <c r="B8" s="365"/>
      <c r="C8" s="380"/>
      <c r="D8" s="381"/>
      <c r="E8" s="381"/>
      <c r="F8" s="381"/>
      <c r="G8" s="381"/>
      <c r="H8" s="382"/>
    </row>
    <row r="9" spans="1:8" ht="45" customHeight="1">
      <c r="A9" s="206" t="s">
        <v>96</v>
      </c>
      <c r="B9" s="100"/>
      <c r="C9" s="366"/>
      <c r="D9" s="367"/>
      <c r="E9" s="367"/>
      <c r="F9" s="367"/>
      <c r="G9" s="367"/>
      <c r="H9" s="368"/>
    </row>
    <row r="10" spans="1:8" ht="45" customHeight="1">
      <c r="A10" s="206" t="s">
        <v>97</v>
      </c>
      <c r="B10" s="100"/>
      <c r="C10" s="366"/>
      <c r="D10" s="367"/>
      <c r="E10" s="367"/>
      <c r="F10" s="367"/>
      <c r="G10" s="367"/>
      <c r="H10" s="368"/>
    </row>
    <row r="11" spans="1:8" ht="45" customHeight="1">
      <c r="A11" s="206" t="s">
        <v>98</v>
      </c>
      <c r="B11" s="100"/>
      <c r="C11" s="366"/>
      <c r="D11" s="367"/>
      <c r="E11" s="367"/>
      <c r="F11" s="367"/>
      <c r="G11" s="367"/>
      <c r="H11" s="368"/>
    </row>
    <row r="12" spans="1:8" ht="45" customHeight="1">
      <c r="A12" s="206" t="s">
        <v>99</v>
      </c>
      <c r="B12" s="100"/>
      <c r="C12" s="366"/>
      <c r="D12" s="367"/>
      <c r="E12" s="367"/>
      <c r="F12" s="367"/>
      <c r="G12" s="367"/>
      <c r="H12" s="368"/>
    </row>
    <row r="13" spans="1:8" ht="45" customHeight="1">
      <c r="A13" s="206" t="s">
        <v>100</v>
      </c>
      <c r="B13" s="100"/>
      <c r="C13" s="366"/>
      <c r="D13" s="367"/>
      <c r="E13" s="367"/>
      <c r="F13" s="367"/>
      <c r="G13" s="367"/>
      <c r="H13" s="368"/>
    </row>
    <row r="14" spans="1:8" ht="45" customHeight="1">
      <c r="A14" s="206" t="s">
        <v>231</v>
      </c>
      <c r="B14" s="100"/>
      <c r="C14" s="366"/>
      <c r="D14" s="367"/>
      <c r="E14" s="367"/>
      <c r="F14" s="367"/>
      <c r="G14" s="367"/>
      <c r="H14" s="368"/>
    </row>
    <row r="15" spans="1:8" ht="45" customHeight="1">
      <c r="A15" s="207" t="s">
        <v>101</v>
      </c>
      <c r="B15" s="100"/>
      <c r="C15" s="366"/>
      <c r="D15" s="367"/>
      <c r="E15" s="367"/>
      <c r="F15" s="367"/>
      <c r="G15" s="367"/>
      <c r="H15" s="368"/>
    </row>
    <row r="16" spans="1:8" ht="45" customHeight="1">
      <c r="A16" s="206" t="s">
        <v>102</v>
      </c>
      <c r="B16" s="100"/>
      <c r="C16" s="366"/>
      <c r="D16" s="367"/>
      <c r="E16" s="367"/>
      <c r="F16" s="367"/>
      <c r="G16" s="367"/>
      <c r="H16" s="368"/>
    </row>
    <row r="17" spans="1:7" ht="18" customHeight="1">
      <c r="A17" s="362" t="s">
        <v>433</v>
      </c>
      <c r="B17" s="362"/>
      <c r="C17" s="362"/>
      <c r="D17" s="362"/>
      <c r="E17" s="362"/>
      <c r="F17" s="362"/>
      <c r="G17" s="208"/>
    </row>
    <row r="18" ht="15" customHeight="1">
      <c r="G18" s="208"/>
    </row>
  </sheetData>
  <sheetProtection password="C3AA" sheet="1"/>
  <mergeCells count="14">
    <mergeCell ref="B1:F1"/>
    <mergeCell ref="B7:B8"/>
    <mergeCell ref="C7:H8"/>
    <mergeCell ref="C9:H9"/>
    <mergeCell ref="C10:H10"/>
    <mergeCell ref="C11:H11"/>
    <mergeCell ref="A17:F17"/>
    <mergeCell ref="A7:A8"/>
    <mergeCell ref="C12:H12"/>
    <mergeCell ref="C13:H13"/>
    <mergeCell ref="A5:H5"/>
    <mergeCell ref="C14:H14"/>
    <mergeCell ref="C15:H15"/>
    <mergeCell ref="C16:H16"/>
  </mergeCells>
  <conditionalFormatting sqref="B9:B16">
    <cfRule type="expression" priority="64" dxfId="2" stopIfTrue="1">
      <formula>ISBLANK(B9)</formula>
    </cfRule>
  </conditionalFormatting>
  <conditionalFormatting sqref="B9">
    <cfRule type="expression" priority="54" dxfId="0" stopIfTrue="1">
      <formula>ISBLANK(B9)</formula>
    </cfRule>
  </conditionalFormatting>
  <conditionalFormatting sqref="B9">
    <cfRule type="expression" priority="53" dxfId="2" stopIfTrue="1">
      <formula>ISBLANK(B9)</formula>
    </cfRule>
  </conditionalFormatting>
  <conditionalFormatting sqref="B9">
    <cfRule type="expression" priority="52" dxfId="0" stopIfTrue="1">
      <formula>ISBLANK(B9)</formula>
    </cfRule>
  </conditionalFormatting>
  <conditionalFormatting sqref="B10">
    <cfRule type="expression" priority="51" dxfId="0" stopIfTrue="1">
      <formula>ISBLANK(B10)</formula>
    </cfRule>
  </conditionalFormatting>
  <conditionalFormatting sqref="B10">
    <cfRule type="expression" priority="50" dxfId="2" stopIfTrue="1">
      <formula>ISBLANK(B10)</formula>
    </cfRule>
  </conditionalFormatting>
  <conditionalFormatting sqref="B10">
    <cfRule type="expression" priority="49" dxfId="0" stopIfTrue="1">
      <formula>ISBLANK(B10)</formula>
    </cfRule>
  </conditionalFormatting>
  <conditionalFormatting sqref="B11">
    <cfRule type="expression" priority="48" dxfId="0" stopIfTrue="1">
      <formula>ISBLANK(B11)</formula>
    </cfRule>
  </conditionalFormatting>
  <conditionalFormatting sqref="B11">
    <cfRule type="expression" priority="47" dxfId="2" stopIfTrue="1">
      <formula>ISBLANK(B11)</formula>
    </cfRule>
  </conditionalFormatting>
  <conditionalFormatting sqref="B11">
    <cfRule type="expression" priority="46" dxfId="0" stopIfTrue="1">
      <formula>ISBLANK(B11)</formula>
    </cfRule>
  </conditionalFormatting>
  <conditionalFormatting sqref="B12">
    <cfRule type="expression" priority="45" dxfId="0" stopIfTrue="1">
      <formula>ISBLANK(B12)</formula>
    </cfRule>
  </conditionalFormatting>
  <conditionalFormatting sqref="B12">
    <cfRule type="expression" priority="44" dxfId="2" stopIfTrue="1">
      <formula>ISBLANK(B12)</formula>
    </cfRule>
  </conditionalFormatting>
  <conditionalFormatting sqref="B12">
    <cfRule type="expression" priority="43" dxfId="0" stopIfTrue="1">
      <formula>ISBLANK(B12)</formula>
    </cfRule>
  </conditionalFormatting>
  <conditionalFormatting sqref="B13">
    <cfRule type="expression" priority="42" dxfId="0" stopIfTrue="1">
      <formula>ISBLANK(B13)</formula>
    </cfRule>
  </conditionalFormatting>
  <conditionalFormatting sqref="B13">
    <cfRule type="expression" priority="41" dxfId="2" stopIfTrue="1">
      <formula>ISBLANK(B13)</formula>
    </cfRule>
  </conditionalFormatting>
  <conditionalFormatting sqref="B13">
    <cfRule type="expression" priority="40" dxfId="0" stopIfTrue="1">
      <formula>ISBLANK(B13)</formula>
    </cfRule>
  </conditionalFormatting>
  <conditionalFormatting sqref="B14">
    <cfRule type="expression" priority="39" dxfId="0" stopIfTrue="1">
      <formula>ISBLANK(B14)</formula>
    </cfRule>
  </conditionalFormatting>
  <conditionalFormatting sqref="B14">
    <cfRule type="expression" priority="38" dxfId="2" stopIfTrue="1">
      <formula>ISBLANK(B14)</formula>
    </cfRule>
  </conditionalFormatting>
  <conditionalFormatting sqref="B14">
    <cfRule type="expression" priority="37" dxfId="0" stopIfTrue="1">
      <formula>ISBLANK(B14)</formula>
    </cfRule>
  </conditionalFormatting>
  <conditionalFormatting sqref="B15">
    <cfRule type="expression" priority="36" dxfId="0" stopIfTrue="1">
      <formula>ISBLANK(B15)</formula>
    </cfRule>
  </conditionalFormatting>
  <conditionalFormatting sqref="B15">
    <cfRule type="expression" priority="35" dxfId="2" stopIfTrue="1">
      <formula>ISBLANK(B15)</formula>
    </cfRule>
  </conditionalFormatting>
  <conditionalFormatting sqref="B15">
    <cfRule type="expression" priority="34" dxfId="0" stopIfTrue="1">
      <formula>ISBLANK(B15)</formula>
    </cfRule>
  </conditionalFormatting>
  <conditionalFormatting sqref="B16">
    <cfRule type="expression" priority="33" dxfId="0" stopIfTrue="1">
      <formula>ISBLANK(B16)</formula>
    </cfRule>
  </conditionalFormatting>
  <conditionalFormatting sqref="B16">
    <cfRule type="expression" priority="32" dxfId="2" stopIfTrue="1">
      <formula>ISBLANK(B16)</formula>
    </cfRule>
  </conditionalFormatting>
  <conditionalFormatting sqref="B16">
    <cfRule type="expression" priority="31" dxfId="0" stopIfTrue="1">
      <formula>ISBLANK(B16)</formula>
    </cfRule>
  </conditionalFormatting>
  <conditionalFormatting sqref="C9">
    <cfRule type="expression" priority="30" dxfId="0" stopIfTrue="1">
      <formula>ISBLANK(C9)</formula>
    </cfRule>
  </conditionalFormatting>
  <conditionalFormatting sqref="C10">
    <cfRule type="expression" priority="29" dxfId="0" stopIfTrue="1">
      <formula>ISBLANK(C10)</formula>
    </cfRule>
  </conditionalFormatting>
  <conditionalFormatting sqref="C11">
    <cfRule type="expression" priority="28" dxfId="0" stopIfTrue="1">
      <formula>ISBLANK(C11)</formula>
    </cfRule>
  </conditionalFormatting>
  <conditionalFormatting sqref="C12">
    <cfRule type="expression" priority="27" dxfId="0" stopIfTrue="1">
      <formula>ISBLANK(C12)</formula>
    </cfRule>
  </conditionalFormatting>
  <conditionalFormatting sqref="C13">
    <cfRule type="expression" priority="26" dxfId="0" stopIfTrue="1">
      <formula>ISBLANK(C13)</formula>
    </cfRule>
  </conditionalFormatting>
  <conditionalFormatting sqref="C14">
    <cfRule type="expression" priority="25" dxfId="0" stopIfTrue="1">
      <formula>ISBLANK(C14)</formula>
    </cfRule>
  </conditionalFormatting>
  <conditionalFormatting sqref="C15">
    <cfRule type="expression" priority="24" dxfId="0" stopIfTrue="1">
      <formula>ISBLANK(C15)</formula>
    </cfRule>
  </conditionalFormatting>
  <conditionalFormatting sqref="C16">
    <cfRule type="expression" priority="23" dxfId="0" stopIfTrue="1">
      <formula>ISBLANK(C16)</formula>
    </cfRule>
  </conditionalFormatting>
  <conditionalFormatting sqref="B9:B16">
    <cfRule type="expression" priority="20" dxfId="0" stopIfTrue="1">
      <formula>ISBLANK(B9)</formula>
    </cfRule>
  </conditionalFormatting>
  <conditionalFormatting sqref="B9:B16">
    <cfRule type="expression" priority="19" dxfId="0" stopIfTrue="1">
      <formula>ISBLANK(B9)</formula>
    </cfRule>
  </conditionalFormatting>
  <conditionalFormatting sqref="B9:B16">
    <cfRule type="expression" priority="18" dxfId="0" stopIfTrue="1">
      <formula>ISBLANK(B9)</formula>
    </cfRule>
  </conditionalFormatting>
  <conditionalFormatting sqref="B9:B16">
    <cfRule type="expression" priority="17" dxfId="0" stopIfTrue="1">
      <formula>ISBLANK(B9)</formula>
    </cfRule>
  </conditionalFormatting>
  <conditionalFormatting sqref="B9:B16">
    <cfRule type="expression" priority="16" dxfId="0" stopIfTrue="1">
      <formula>ISBLANK(B9)</formula>
    </cfRule>
  </conditionalFormatting>
  <conditionalFormatting sqref="B9:B16">
    <cfRule type="expression" priority="15" dxfId="0" stopIfTrue="1">
      <formula>ISBLANK(B9)</formula>
    </cfRule>
  </conditionalFormatting>
  <conditionalFormatting sqref="B9:B16">
    <cfRule type="expression" priority="14" dxfId="0" stopIfTrue="1">
      <formula>ISBLANK(B9)</formula>
    </cfRule>
  </conditionalFormatting>
  <conditionalFormatting sqref="B9:B16">
    <cfRule type="expression" priority="13" dxfId="0" stopIfTrue="1">
      <formula>ISBLANK(B9)</formula>
    </cfRule>
  </conditionalFormatting>
  <conditionalFormatting sqref="B9:B16">
    <cfRule type="expression" priority="12" dxfId="0" stopIfTrue="1">
      <formula>ISBLANK(B9)</formula>
    </cfRule>
  </conditionalFormatting>
  <conditionalFormatting sqref="B9:B16">
    <cfRule type="expression" priority="11" dxfId="0" stopIfTrue="1">
      <formula>ISBLANK(B9)</formula>
    </cfRule>
  </conditionalFormatting>
  <conditionalFormatting sqref="B9:B16">
    <cfRule type="expression" priority="10" dxfId="0" stopIfTrue="1">
      <formula>ISBLANK(B9)</formula>
    </cfRule>
  </conditionalFormatting>
  <conditionalFormatting sqref="B9:B16">
    <cfRule type="expression" priority="9" dxfId="0" stopIfTrue="1">
      <formula>ISBLANK(B9)</formula>
    </cfRule>
  </conditionalFormatting>
  <conditionalFormatting sqref="B9:B16">
    <cfRule type="expression" priority="8" dxfId="0" stopIfTrue="1">
      <formula>ISBLANK(B9)</formula>
    </cfRule>
  </conditionalFormatting>
  <conditionalFormatting sqref="B9:B16">
    <cfRule type="expression" priority="7" dxfId="0" stopIfTrue="1">
      <formula>ISBLANK(B9)</formula>
    </cfRule>
  </conditionalFormatting>
  <conditionalFormatting sqref="B9:B16">
    <cfRule type="expression" priority="6" dxfId="0" stopIfTrue="1">
      <formula>ISBLANK(B9)</formula>
    </cfRule>
  </conditionalFormatting>
  <conditionalFormatting sqref="B9:B16">
    <cfRule type="expression" priority="5" dxfId="0" stopIfTrue="1">
      <formula>ISBLANK(B9)</formula>
    </cfRule>
  </conditionalFormatting>
  <conditionalFormatting sqref="B9:B16">
    <cfRule type="expression" priority="4" dxfId="0" stopIfTrue="1">
      <formula>ISBLANK(B9)</formula>
    </cfRule>
  </conditionalFormatting>
  <conditionalFormatting sqref="B10:B16">
    <cfRule type="expression" priority="3" dxfId="0" stopIfTrue="1">
      <formula>ISBLANK(B10)</formula>
    </cfRule>
  </conditionalFormatting>
  <conditionalFormatting sqref="B10:B16">
    <cfRule type="expression" priority="2" dxfId="2" stopIfTrue="1">
      <formula>ISBLANK(B10)</formula>
    </cfRule>
  </conditionalFormatting>
  <conditionalFormatting sqref="B10:B16">
    <cfRule type="expression" priority="1" dxfId="0" stopIfTrue="1">
      <formula>ISBLANK(B10)</formula>
    </cfRule>
  </conditionalFormatting>
  <dataValidations count="1">
    <dataValidation type="list" allowBlank="1" showInputMessage="1" showErrorMessage="1" sqref="B9:B16">
      <formula1>YNNA</formula1>
    </dataValidation>
  </dataValidations>
  <printOptions/>
  <pageMargins left="0.7" right="0.7" top="0.75" bottom="0.75" header="0.3" footer="0.3"/>
  <pageSetup firstPageNumber="8" useFirstPageNumber="1" horizontalDpi="600" verticalDpi="600" orientation="portrait" scale="98" r:id="rId1"/>
  <headerFooter>
    <oddFooter>&amp;L&amp;"Times New Roman,Regular"June 2018&amp;R&amp;"Times New Roman,Regular"&amp;P</oddFooter>
  </headerFooter>
</worksheet>
</file>

<file path=xl/worksheets/sheet7.xml><?xml version="1.0" encoding="utf-8"?>
<worksheet xmlns="http://schemas.openxmlformats.org/spreadsheetml/2006/main" xmlns:r="http://schemas.openxmlformats.org/officeDocument/2006/relationships">
  <dimension ref="A1:I58"/>
  <sheetViews>
    <sheetView view="pageLayout" zoomScaleSheetLayoutView="100" workbookViewId="0" topLeftCell="A1">
      <selection activeCell="A1" sqref="A1"/>
    </sheetView>
  </sheetViews>
  <sheetFormatPr defaultColWidth="9.140625" defaultRowHeight="15"/>
  <cols>
    <col min="1" max="1" width="11.57421875" style="3" customWidth="1"/>
    <col min="2" max="2" width="8.7109375" style="3" customWidth="1"/>
    <col min="3" max="3" width="11.7109375" style="3" bestFit="1" customWidth="1"/>
    <col min="4" max="4" width="10.421875" style="3" bestFit="1" customWidth="1"/>
    <col min="5" max="6" width="9.140625" style="3" customWidth="1"/>
    <col min="7" max="7" width="11.00390625" style="3" bestFit="1" customWidth="1"/>
    <col min="8" max="16384" width="9.140625" style="3" customWidth="1"/>
  </cols>
  <sheetData>
    <row r="1" spans="1:7" ht="15">
      <c r="A1" s="38" t="s">
        <v>128</v>
      </c>
      <c r="C1" s="383" t="str">
        <f>'General Information'!B4</f>
        <v>[Insert Project Name in General Info.]</v>
      </c>
      <c r="D1" s="383"/>
      <c r="E1" s="383"/>
      <c r="F1" s="383"/>
      <c r="G1" s="383"/>
    </row>
    <row r="2" spans="1:4" ht="15">
      <c r="A2" s="38"/>
      <c r="D2" s="35"/>
    </row>
    <row r="3" ht="15">
      <c r="A3" s="4" t="s">
        <v>164</v>
      </c>
    </row>
    <row r="4" ht="15">
      <c r="A4" s="37" t="s">
        <v>120</v>
      </c>
    </row>
    <row r="5" ht="15.75" thickBot="1"/>
    <row r="6" spans="1:9" ht="15.75">
      <c r="A6" s="53" t="s">
        <v>209</v>
      </c>
      <c r="B6" s="20"/>
      <c r="C6" s="20"/>
      <c r="D6" s="20"/>
      <c r="E6" s="20"/>
      <c r="F6" s="20"/>
      <c r="G6" s="20"/>
      <c r="H6" s="20"/>
      <c r="I6" s="21"/>
    </row>
    <row r="7" spans="1:9" ht="15">
      <c r="A7" s="413" t="s">
        <v>106</v>
      </c>
      <c r="B7" s="414"/>
      <c r="C7" s="414"/>
      <c r="D7" s="414"/>
      <c r="E7" s="414"/>
      <c r="F7" s="414"/>
      <c r="G7" s="414"/>
      <c r="H7" s="414"/>
      <c r="I7" s="415"/>
    </row>
    <row r="8" spans="1:9" ht="15">
      <c r="A8" s="413"/>
      <c r="B8" s="414"/>
      <c r="C8" s="414"/>
      <c r="D8" s="414"/>
      <c r="E8" s="414"/>
      <c r="F8" s="414"/>
      <c r="G8" s="414"/>
      <c r="H8" s="414"/>
      <c r="I8" s="415"/>
    </row>
    <row r="9" spans="1:9" ht="15">
      <c r="A9" s="22"/>
      <c r="B9" s="7"/>
      <c r="C9" s="7"/>
      <c r="D9" s="7"/>
      <c r="E9" s="7"/>
      <c r="F9" s="7"/>
      <c r="G9" s="7"/>
      <c r="H9" s="7"/>
      <c r="I9" s="23"/>
    </row>
    <row r="10" spans="1:9" ht="15">
      <c r="A10" s="419" t="s">
        <v>50</v>
      </c>
      <c r="B10" s="420"/>
      <c r="C10" s="420"/>
      <c r="D10" s="420"/>
      <c r="E10" s="420"/>
      <c r="F10" s="420"/>
      <c r="G10" s="420"/>
      <c r="H10" s="420"/>
      <c r="I10" s="421"/>
    </row>
    <row r="11" spans="1:9" ht="16.5">
      <c r="A11" s="392" t="s">
        <v>121</v>
      </c>
      <c r="B11" s="393"/>
      <c r="C11" s="393"/>
      <c r="D11" s="393"/>
      <c r="E11" s="393"/>
      <c r="F11" s="393"/>
      <c r="G11" s="393"/>
      <c r="H11" s="7" t="s">
        <v>51</v>
      </c>
      <c r="I11" s="23"/>
    </row>
    <row r="12" spans="1:9" ht="15">
      <c r="A12" s="22" t="s">
        <v>52</v>
      </c>
      <c r="B12" s="7"/>
      <c r="C12" s="7"/>
      <c r="D12" s="7"/>
      <c r="E12" s="7"/>
      <c r="F12" s="7"/>
      <c r="G12" s="7"/>
      <c r="H12" s="7"/>
      <c r="I12" s="23"/>
    </row>
    <row r="13" spans="1:9" ht="30" customHeight="1">
      <c r="A13" s="416" t="s">
        <v>165</v>
      </c>
      <c r="B13" s="417"/>
      <c r="C13" s="417"/>
      <c r="D13" s="417"/>
      <c r="E13" s="417"/>
      <c r="F13" s="417"/>
      <c r="G13" s="417"/>
      <c r="H13" s="417"/>
      <c r="I13" s="418"/>
    </row>
    <row r="14" spans="1:9" ht="16.5">
      <c r="A14" s="384" t="s">
        <v>374</v>
      </c>
      <c r="B14" s="385"/>
      <c r="C14" s="385"/>
      <c r="D14" s="385"/>
      <c r="E14" s="385"/>
      <c r="F14" s="385"/>
      <c r="G14" s="385"/>
      <c r="H14" s="385"/>
      <c r="I14" s="386"/>
    </row>
    <row r="15" spans="1:9" ht="16.5">
      <c r="A15" s="384" t="s">
        <v>166</v>
      </c>
      <c r="B15" s="385"/>
      <c r="C15" s="385"/>
      <c r="D15" s="385"/>
      <c r="E15" s="385"/>
      <c r="F15" s="385"/>
      <c r="G15" s="385"/>
      <c r="H15" s="385"/>
      <c r="I15" s="386"/>
    </row>
    <row r="16" spans="1:9" ht="15">
      <c r="A16" s="22"/>
      <c r="B16" s="7"/>
      <c r="C16" s="7"/>
      <c r="D16" s="7"/>
      <c r="E16" s="7"/>
      <c r="F16" s="7"/>
      <c r="G16" s="7"/>
      <c r="H16" s="7"/>
      <c r="I16" s="23"/>
    </row>
    <row r="17" spans="1:9" ht="15">
      <c r="A17" s="22"/>
      <c r="B17" s="389" t="s">
        <v>53</v>
      </c>
      <c r="C17" s="390"/>
      <c r="D17" s="390"/>
      <c r="E17" s="5" t="s">
        <v>65</v>
      </c>
      <c r="F17" s="7"/>
      <c r="G17" s="7"/>
      <c r="H17" s="7"/>
      <c r="I17" s="23"/>
    </row>
    <row r="18" spans="1:9" ht="69.75" customHeight="1">
      <c r="A18" s="22"/>
      <c r="B18" s="387" t="s">
        <v>375</v>
      </c>
      <c r="C18" s="388"/>
      <c r="D18" s="67">
        <f>IF('Step 2'!B9&gt;0,'Step 2'!B9,IF('Step 2'!B23="N",IF('Step 2'!B26&gt;0.5,'Step 2'!B20,'Step 2'!B21),'Step 2'!B21))</f>
        <v>0</v>
      </c>
      <c r="E18" s="6" t="s">
        <v>54</v>
      </c>
      <c r="F18" s="404"/>
      <c r="G18" s="405"/>
      <c r="H18" s="405"/>
      <c r="I18" s="406"/>
    </row>
    <row r="19" spans="1:9" ht="17.25" thickBot="1">
      <c r="A19" s="22"/>
      <c r="B19" s="394" t="s">
        <v>122</v>
      </c>
      <c r="C19" s="395"/>
      <c r="D19" s="158">
        <v>0.05</v>
      </c>
      <c r="E19" s="9" t="s">
        <v>55</v>
      </c>
      <c r="F19" s="249"/>
      <c r="G19" s="7"/>
      <c r="H19" s="7"/>
      <c r="I19" s="23"/>
    </row>
    <row r="20" spans="1:9" ht="17.25" thickBot="1">
      <c r="A20" s="22"/>
      <c r="B20" s="10" t="s">
        <v>124</v>
      </c>
      <c r="C20" s="11"/>
      <c r="D20" s="70">
        <f>IF(ISERROR(D18),"",IF(D18="","",IF(ISERROR(D19),"",IF(D19="","",D18*D19))))</f>
        <v>0</v>
      </c>
      <c r="E20" s="12" t="s">
        <v>54</v>
      </c>
      <c r="F20" s="7"/>
      <c r="G20" s="7"/>
      <c r="H20" s="7"/>
      <c r="I20" s="23"/>
    </row>
    <row r="21" spans="1:9" ht="15.75" thickBot="1">
      <c r="A21" s="24"/>
      <c r="B21" s="25"/>
      <c r="C21" s="25"/>
      <c r="D21" s="25"/>
      <c r="E21" s="25"/>
      <c r="F21" s="25"/>
      <c r="G21" s="25"/>
      <c r="H21" s="25"/>
      <c r="I21" s="26"/>
    </row>
    <row r="22" ht="15.75" thickBot="1"/>
    <row r="23" spans="1:9" ht="15.75">
      <c r="A23" s="53" t="s">
        <v>56</v>
      </c>
      <c r="B23" s="20"/>
      <c r="C23" s="20"/>
      <c r="D23" s="20"/>
      <c r="E23" s="20"/>
      <c r="F23" s="20"/>
      <c r="G23" s="20"/>
      <c r="H23" s="20"/>
      <c r="I23" s="21"/>
    </row>
    <row r="24" spans="1:9" ht="30" customHeight="1">
      <c r="A24" s="413" t="s">
        <v>60</v>
      </c>
      <c r="B24" s="414"/>
      <c r="C24" s="414"/>
      <c r="D24" s="414"/>
      <c r="E24" s="414"/>
      <c r="F24" s="414"/>
      <c r="G24" s="414"/>
      <c r="H24" s="414"/>
      <c r="I24" s="415"/>
    </row>
    <row r="25" spans="1:9" ht="16.5">
      <c r="A25" s="392" t="s">
        <v>167</v>
      </c>
      <c r="B25" s="393"/>
      <c r="C25" s="393"/>
      <c r="D25" s="393"/>
      <c r="E25" s="393"/>
      <c r="F25" s="393"/>
      <c r="G25" s="393"/>
      <c r="H25" s="7" t="s">
        <v>57</v>
      </c>
      <c r="I25" s="23"/>
    </row>
    <row r="26" spans="1:9" ht="15">
      <c r="A26" s="22"/>
      <c r="B26" s="7"/>
      <c r="C26" s="7"/>
      <c r="D26" s="7"/>
      <c r="E26" s="7"/>
      <c r="F26" s="7"/>
      <c r="G26" s="7"/>
      <c r="H26" s="7"/>
      <c r="I26" s="23"/>
    </row>
    <row r="27" spans="1:9" ht="15">
      <c r="A27" s="22" t="s">
        <v>52</v>
      </c>
      <c r="B27" s="7"/>
      <c r="C27" s="7"/>
      <c r="D27" s="7"/>
      <c r="E27" s="7"/>
      <c r="F27" s="7"/>
      <c r="G27" s="7"/>
      <c r="H27" s="7"/>
      <c r="I27" s="23"/>
    </row>
    <row r="28" spans="1:9" ht="16.5">
      <c r="A28" s="41" t="s">
        <v>152</v>
      </c>
      <c r="B28" s="7"/>
      <c r="C28" s="7"/>
      <c r="D28" s="7"/>
      <c r="E28" s="7"/>
      <c r="F28" s="7"/>
      <c r="G28" s="7"/>
      <c r="H28" s="7"/>
      <c r="I28" s="23"/>
    </row>
    <row r="29" spans="1:9" ht="15">
      <c r="A29" s="27" t="s">
        <v>58</v>
      </c>
      <c r="B29" s="7"/>
      <c r="C29" s="7"/>
      <c r="D29" s="7"/>
      <c r="E29" s="7"/>
      <c r="F29" s="7"/>
      <c r="G29" s="7"/>
      <c r="H29" s="7"/>
      <c r="I29" s="23"/>
    </row>
    <row r="30" spans="1:9" ht="15">
      <c r="A30" s="27" t="s">
        <v>274</v>
      </c>
      <c r="B30" s="7"/>
      <c r="C30" s="7"/>
      <c r="D30" s="7"/>
      <c r="E30" s="7"/>
      <c r="F30" s="7"/>
      <c r="G30" s="7"/>
      <c r="H30" s="7"/>
      <c r="I30" s="23"/>
    </row>
    <row r="31" spans="1:9" ht="15">
      <c r="A31" s="22"/>
      <c r="B31" s="7"/>
      <c r="C31" s="7"/>
      <c r="D31" s="7"/>
      <c r="E31" s="7"/>
      <c r="F31" s="7"/>
      <c r="G31" s="7"/>
      <c r="H31" s="7"/>
      <c r="I31" s="23"/>
    </row>
    <row r="32" spans="1:9" ht="15">
      <c r="A32" s="22"/>
      <c r="B32" s="389" t="s">
        <v>53</v>
      </c>
      <c r="C32" s="390"/>
      <c r="D32" s="390"/>
      <c r="E32" s="5" t="s">
        <v>65</v>
      </c>
      <c r="F32" s="7"/>
      <c r="G32" s="7"/>
      <c r="H32" s="7"/>
      <c r="I32" s="23"/>
    </row>
    <row r="33" spans="1:9" ht="64.5" customHeight="1">
      <c r="A33" s="22"/>
      <c r="B33" s="400" t="s">
        <v>123</v>
      </c>
      <c r="C33" s="401"/>
      <c r="D33" s="150">
        <f>IF('Step 2'!B15&gt;0,'Step 2'!B16,IF('Step 2'!B30&gt;0,'Step 2'!B31,""))</f>
      </c>
      <c r="E33" s="6"/>
      <c r="F33" s="410"/>
      <c r="G33" s="411"/>
      <c r="H33" s="411"/>
      <c r="I33" s="412"/>
    </row>
    <row r="34" spans="1:9" ht="16.5">
      <c r="A34" s="22"/>
      <c r="B34" s="396" t="s">
        <v>375</v>
      </c>
      <c r="C34" s="397"/>
      <c r="D34" s="67">
        <f>IF(D18="","",D18)</f>
        <v>0</v>
      </c>
      <c r="E34" s="6" t="s">
        <v>54</v>
      </c>
      <c r="F34" s="407"/>
      <c r="G34" s="408"/>
      <c r="H34" s="408"/>
      <c r="I34" s="409"/>
    </row>
    <row r="35" spans="1:9" ht="17.25" thickBot="1">
      <c r="A35" s="22"/>
      <c r="B35" s="394" t="s">
        <v>124</v>
      </c>
      <c r="C35" s="395"/>
      <c r="D35" s="68">
        <f>IF(D20="","",D20)</f>
        <v>0</v>
      </c>
      <c r="E35" s="9" t="s">
        <v>54</v>
      </c>
      <c r="F35" s="7"/>
      <c r="G35" s="7"/>
      <c r="H35" s="7"/>
      <c r="I35" s="23"/>
    </row>
    <row r="36" spans="1:9" ht="17.25" thickBot="1">
      <c r="A36" s="22"/>
      <c r="B36" s="10" t="s">
        <v>126</v>
      </c>
      <c r="C36" s="11"/>
      <c r="D36" s="66">
        <f>IF(ISERROR(D33),"",IF(D33="","",IF(ISERROR(D34),"",IF(D34="","",D33*D34-D35))))</f>
      </c>
      <c r="E36" s="12" t="s">
        <v>54</v>
      </c>
      <c r="F36" s="7"/>
      <c r="G36" s="7"/>
      <c r="H36" s="7"/>
      <c r="I36" s="23"/>
    </row>
    <row r="37" spans="1:9" ht="15.75" thickBot="1">
      <c r="A37" s="24"/>
      <c r="B37" s="25"/>
      <c r="C37" s="25"/>
      <c r="D37" s="25"/>
      <c r="E37" s="25"/>
      <c r="F37" s="25"/>
      <c r="G37" s="25"/>
      <c r="H37" s="25"/>
      <c r="I37" s="26"/>
    </row>
    <row r="38" spans="1:9" ht="15">
      <c r="A38" s="7"/>
      <c r="B38" s="7"/>
      <c r="C38" s="7"/>
      <c r="D38" s="7"/>
      <c r="E38" s="7"/>
      <c r="F38" s="7"/>
      <c r="G38" s="7"/>
      <c r="H38" s="7"/>
      <c r="I38" s="7"/>
    </row>
    <row r="39" spans="1:9" ht="15">
      <c r="A39" s="38" t="s">
        <v>128</v>
      </c>
      <c r="C39" s="383" t="str">
        <f>'General Information'!B4</f>
        <v>[Insert Project Name in General Info.]</v>
      </c>
      <c r="D39" s="383"/>
      <c r="E39" s="383"/>
      <c r="F39" s="383"/>
      <c r="G39" s="383"/>
      <c r="H39" s="7"/>
      <c r="I39" s="7"/>
    </row>
    <row r="40" spans="1:9" ht="15">
      <c r="A40" s="7"/>
      <c r="B40" s="7"/>
      <c r="C40" s="7"/>
      <c r="D40" s="7"/>
      <c r="E40" s="7"/>
      <c r="F40" s="7"/>
      <c r="G40" s="7"/>
      <c r="H40" s="7"/>
      <c r="I40" s="7"/>
    </row>
    <row r="41" spans="1:9" ht="15">
      <c r="A41" s="52" t="s">
        <v>262</v>
      </c>
      <c r="B41" s="7"/>
      <c r="C41" s="7"/>
      <c r="D41" s="7"/>
      <c r="E41" s="7"/>
      <c r="F41" s="7"/>
      <c r="G41" s="7"/>
      <c r="H41" s="7"/>
      <c r="I41" s="7"/>
    </row>
    <row r="42" spans="1:9" ht="15.75" thickBot="1">
      <c r="A42" s="25"/>
      <c r="B42" s="25"/>
      <c r="C42" s="25"/>
      <c r="D42" s="25"/>
      <c r="E42" s="25"/>
      <c r="F42" s="25"/>
      <c r="G42" s="25"/>
      <c r="H42" s="25"/>
      <c r="I42" s="25"/>
    </row>
    <row r="43" spans="1:9" ht="15.75">
      <c r="A43" s="53" t="s">
        <v>59</v>
      </c>
      <c r="B43" s="20"/>
      <c r="C43" s="20"/>
      <c r="D43" s="20"/>
      <c r="E43" s="20"/>
      <c r="F43" s="20"/>
      <c r="G43" s="20"/>
      <c r="H43" s="20"/>
      <c r="I43" s="21"/>
    </row>
    <row r="44" spans="1:9" ht="15">
      <c r="A44" s="22" t="s">
        <v>61</v>
      </c>
      <c r="B44" s="7"/>
      <c r="C44" s="7"/>
      <c r="D44" s="7"/>
      <c r="E44" s="7"/>
      <c r="F44" s="7"/>
      <c r="G44" s="7"/>
      <c r="H44" s="7"/>
      <c r="I44" s="23"/>
    </row>
    <row r="45" spans="1:9" ht="16.5">
      <c r="A45" s="392" t="s">
        <v>125</v>
      </c>
      <c r="B45" s="393"/>
      <c r="C45" s="393"/>
      <c r="D45" s="393"/>
      <c r="E45" s="393"/>
      <c r="F45" s="393"/>
      <c r="G45" s="393"/>
      <c r="H45" s="7" t="s">
        <v>62</v>
      </c>
      <c r="I45" s="23"/>
    </row>
    <row r="46" spans="1:9" ht="15">
      <c r="A46" s="22"/>
      <c r="B46" s="7"/>
      <c r="C46" s="7"/>
      <c r="D46" s="7"/>
      <c r="E46" s="7"/>
      <c r="F46" s="7"/>
      <c r="G46" s="7"/>
      <c r="H46" s="7"/>
      <c r="I46" s="23"/>
    </row>
    <row r="47" spans="1:9" ht="15">
      <c r="A47" s="22" t="s">
        <v>52</v>
      </c>
      <c r="B47" s="7"/>
      <c r="C47" s="7"/>
      <c r="D47" s="7"/>
      <c r="E47" s="7"/>
      <c r="F47" s="7"/>
      <c r="G47" s="7"/>
      <c r="H47" s="7"/>
      <c r="I47" s="23"/>
    </row>
    <row r="48" spans="1:9" ht="16.5">
      <c r="A48" s="27" t="s">
        <v>168</v>
      </c>
      <c r="B48" s="7"/>
      <c r="C48" s="7"/>
      <c r="D48" s="7"/>
      <c r="E48" s="7"/>
      <c r="F48" s="7"/>
      <c r="G48" s="7"/>
      <c r="H48" s="7"/>
      <c r="I48" s="23"/>
    </row>
    <row r="49" spans="1:9" ht="15">
      <c r="A49" s="27" t="s">
        <v>64</v>
      </c>
      <c r="B49" s="7"/>
      <c r="C49" s="7"/>
      <c r="D49" s="7"/>
      <c r="E49" s="7"/>
      <c r="F49" s="7"/>
      <c r="G49" s="7"/>
      <c r="H49" s="7"/>
      <c r="I49" s="23"/>
    </row>
    <row r="50" spans="1:9" ht="15">
      <c r="A50" s="22"/>
      <c r="B50" s="7"/>
      <c r="C50" s="7"/>
      <c r="D50" s="7"/>
      <c r="E50" s="7"/>
      <c r="F50" s="7"/>
      <c r="G50" s="7"/>
      <c r="H50" s="7"/>
      <c r="I50" s="23"/>
    </row>
    <row r="51" spans="1:9" ht="15">
      <c r="A51" s="22"/>
      <c r="B51" s="390" t="s">
        <v>53</v>
      </c>
      <c r="C51" s="390"/>
      <c r="D51" s="390"/>
      <c r="E51" s="5" t="s">
        <v>65</v>
      </c>
      <c r="F51" s="7"/>
      <c r="G51" s="7"/>
      <c r="H51" s="7"/>
      <c r="I51" s="23"/>
    </row>
    <row r="52" spans="1:9" ht="15">
      <c r="A52" s="22"/>
      <c r="B52" s="402" t="s">
        <v>63</v>
      </c>
      <c r="C52" s="402"/>
      <c r="D52" s="151">
        <v>0.95</v>
      </c>
      <c r="E52" s="6"/>
      <c r="F52" s="7"/>
      <c r="G52" s="7"/>
      <c r="H52" s="7"/>
      <c r="I52" s="23"/>
    </row>
    <row r="53" spans="1:9" ht="17.25" thickBot="1">
      <c r="A53" s="22"/>
      <c r="B53" s="403" t="s">
        <v>126</v>
      </c>
      <c r="C53" s="403"/>
      <c r="D53" s="65">
        <f>IF(D36="","",D36)</f>
      </c>
      <c r="E53" s="9" t="s">
        <v>54</v>
      </c>
      <c r="F53" s="7"/>
      <c r="G53" s="7"/>
      <c r="H53" s="7"/>
      <c r="I53" s="23"/>
    </row>
    <row r="54" spans="1:9" ht="16.5">
      <c r="A54" s="22"/>
      <c r="B54" s="398" t="s">
        <v>186</v>
      </c>
      <c r="C54" s="399"/>
      <c r="D54" s="219">
        <f>IF(ISERROR(D52),"",IF(D52="","",IF(ISERROR(D53),"",IF(D53="","",D52*(0.75/12)*D53))))</f>
      </c>
      <c r="E54" s="21" t="s">
        <v>71</v>
      </c>
      <c r="F54" s="7"/>
      <c r="G54" s="7"/>
      <c r="H54" s="7"/>
      <c r="I54" s="23"/>
    </row>
    <row r="55" spans="1:9" ht="15">
      <c r="A55" s="22"/>
      <c r="B55" s="22"/>
      <c r="C55" s="7"/>
      <c r="D55" s="234">
        <f>IF(ISERROR(D54),"",IF(D54="","",D54*325853.4))</f>
      </c>
      <c r="E55" s="23" t="s">
        <v>325</v>
      </c>
      <c r="F55" s="7"/>
      <c r="G55" s="7"/>
      <c r="H55" s="7"/>
      <c r="I55" s="23"/>
    </row>
    <row r="56" spans="1:9" ht="15.75" thickBot="1">
      <c r="A56" s="22"/>
      <c r="B56" s="24"/>
      <c r="C56" s="25"/>
      <c r="D56" s="235">
        <f>IF(ISERROR(D54),"",IF(D54="","",D54*43560))</f>
      </c>
      <c r="E56" s="26" t="s">
        <v>326</v>
      </c>
      <c r="F56" s="7"/>
      <c r="G56" s="7"/>
      <c r="H56" s="7"/>
      <c r="I56" s="23"/>
    </row>
    <row r="57" spans="1:9" ht="15.75" thickBot="1">
      <c r="A57" s="24"/>
      <c r="B57" s="25"/>
      <c r="C57" s="25"/>
      <c r="D57" s="159"/>
      <c r="E57" s="25"/>
      <c r="F57" s="25"/>
      <c r="G57" s="25"/>
      <c r="H57" s="25"/>
      <c r="I57" s="26"/>
    </row>
    <row r="58" spans="1:9" ht="19.5" customHeight="1">
      <c r="A58" s="391" t="s">
        <v>127</v>
      </c>
      <c r="B58" s="391"/>
      <c r="C58" s="391"/>
      <c r="D58" s="391"/>
      <c r="E58" s="391"/>
      <c r="F58" s="391"/>
      <c r="G58" s="391"/>
      <c r="H58" s="391"/>
      <c r="I58" s="391"/>
    </row>
    <row r="63" ht="30" customHeight="1"/>
  </sheetData>
  <sheetProtection password="C3AA" sheet="1"/>
  <mergeCells count="26">
    <mergeCell ref="F18:I18"/>
    <mergeCell ref="F34:I34"/>
    <mergeCell ref="F33:I33"/>
    <mergeCell ref="A11:G11"/>
    <mergeCell ref="A7:I8"/>
    <mergeCell ref="A13:I13"/>
    <mergeCell ref="A25:G25"/>
    <mergeCell ref="A10:I10"/>
    <mergeCell ref="A24:I24"/>
    <mergeCell ref="B19:C19"/>
    <mergeCell ref="B54:C54"/>
    <mergeCell ref="B33:C33"/>
    <mergeCell ref="B51:D51"/>
    <mergeCell ref="B52:C52"/>
    <mergeCell ref="B53:C53"/>
    <mergeCell ref="C39:G39"/>
    <mergeCell ref="C1:G1"/>
    <mergeCell ref="A14:I14"/>
    <mergeCell ref="A15:I15"/>
    <mergeCell ref="B18:C18"/>
    <mergeCell ref="B17:D17"/>
    <mergeCell ref="A58:I58"/>
    <mergeCell ref="A45:G45"/>
    <mergeCell ref="B32:D32"/>
    <mergeCell ref="B35:C35"/>
    <mergeCell ref="B34:C34"/>
  </mergeCells>
  <printOptions/>
  <pageMargins left="0.7" right="0.7" top="0.75" bottom="0.75" header="0.3" footer="0.3"/>
  <pageSetup firstPageNumber="9" useFirstPageNumber="1" horizontalDpi="600" verticalDpi="600" orientation="portrait" scale="98" r:id="rId1"/>
  <headerFooter>
    <oddFooter>&amp;L&amp;"Times New Roman,Regular"June 2018&amp;R&amp;"Times New Roman,Regular"&amp;P</oddFooter>
  </headerFooter>
  <rowBreaks count="1" manualBreakCount="1">
    <brk id="37" max="8" man="1"/>
  </rowBreaks>
</worksheet>
</file>

<file path=xl/worksheets/sheet8.xml><?xml version="1.0" encoding="utf-8"?>
<worksheet xmlns="http://schemas.openxmlformats.org/spreadsheetml/2006/main" xmlns:r="http://schemas.openxmlformats.org/officeDocument/2006/relationships">
  <dimension ref="A1:I27"/>
  <sheetViews>
    <sheetView view="pageLayout" zoomScaleSheetLayoutView="100" workbookViewId="0" topLeftCell="A1">
      <selection activeCell="A1" sqref="A1"/>
    </sheetView>
  </sheetViews>
  <sheetFormatPr defaultColWidth="9.140625" defaultRowHeight="15"/>
  <cols>
    <col min="1" max="1" width="32.8515625" style="3" customWidth="1"/>
    <col min="2" max="2" width="10.28125" style="3" bestFit="1" customWidth="1"/>
    <col min="3" max="4" width="14.421875" style="3" customWidth="1"/>
    <col min="5" max="5" width="13.421875" style="3" customWidth="1"/>
    <col min="6" max="16384" width="9.140625" style="3" customWidth="1"/>
  </cols>
  <sheetData>
    <row r="1" spans="1:5" ht="15">
      <c r="A1" s="38" t="s">
        <v>128</v>
      </c>
      <c r="B1" s="383" t="str">
        <f>'General Information'!B4</f>
        <v>[Insert Project Name in General Info.]</v>
      </c>
      <c r="C1" s="383"/>
      <c r="D1" s="383"/>
      <c r="E1" s="383"/>
    </row>
    <row r="2" ht="15">
      <c r="A2" s="4" t="s">
        <v>210</v>
      </c>
    </row>
    <row r="3" spans="1:9" ht="32.25" customHeight="1" thickBot="1">
      <c r="A3" s="429" t="s">
        <v>434</v>
      </c>
      <c r="B3" s="429"/>
      <c r="C3" s="429"/>
      <c r="D3" s="429"/>
      <c r="E3" s="429"/>
      <c r="F3" s="429"/>
      <c r="G3" s="429"/>
      <c r="H3" s="429"/>
      <c r="I3" s="429"/>
    </row>
    <row r="4" spans="1:9" ht="16.5" customHeight="1">
      <c r="A4" s="434" t="s">
        <v>79</v>
      </c>
      <c r="B4" s="48" t="s">
        <v>48</v>
      </c>
      <c r="C4" s="427" t="s">
        <v>243</v>
      </c>
      <c r="D4" s="427" t="s">
        <v>184</v>
      </c>
      <c r="E4" s="427" t="s">
        <v>242</v>
      </c>
      <c r="F4" s="430" t="s">
        <v>78</v>
      </c>
      <c r="G4" s="430"/>
      <c r="H4" s="430"/>
      <c r="I4" s="431"/>
    </row>
    <row r="5" spans="1:9" ht="42.75" customHeight="1">
      <c r="A5" s="435"/>
      <c r="B5" s="47" t="s">
        <v>28</v>
      </c>
      <c r="C5" s="428"/>
      <c r="D5" s="428"/>
      <c r="E5" s="428"/>
      <c r="F5" s="432"/>
      <c r="G5" s="432"/>
      <c r="H5" s="432"/>
      <c r="I5" s="433"/>
    </row>
    <row r="6" spans="1:9" ht="15">
      <c r="A6" s="422" t="s">
        <v>80</v>
      </c>
      <c r="B6" s="423"/>
      <c r="C6" s="423"/>
      <c r="D6" s="423"/>
      <c r="E6" s="423"/>
      <c r="F6" s="423"/>
      <c r="G6" s="423"/>
      <c r="H6" s="423"/>
      <c r="I6" s="424"/>
    </row>
    <row r="7" spans="1:9" ht="15">
      <c r="A7" s="44" t="s">
        <v>82</v>
      </c>
      <c r="B7" s="100"/>
      <c r="C7" s="143"/>
      <c r="D7" s="269">
        <v>0.95</v>
      </c>
      <c r="E7" s="220">
        <f aca="true" t="shared" si="0" ref="E7:E13">IF(D7*(0.75/12)*C7=0,"",D7*(0.75/12)*C7)</f>
      </c>
      <c r="F7" s="425"/>
      <c r="G7" s="425"/>
      <c r="H7" s="425"/>
      <c r="I7" s="426"/>
    </row>
    <row r="8" spans="1:9" ht="15">
      <c r="A8" s="44" t="s">
        <v>83</v>
      </c>
      <c r="B8" s="100"/>
      <c r="C8" s="143"/>
      <c r="D8" s="269">
        <v>0.95</v>
      </c>
      <c r="E8" s="220">
        <f t="shared" si="0"/>
      </c>
      <c r="F8" s="425"/>
      <c r="G8" s="425"/>
      <c r="H8" s="425"/>
      <c r="I8" s="426"/>
    </row>
    <row r="9" spans="1:9" ht="15">
      <c r="A9" s="44" t="s">
        <v>84</v>
      </c>
      <c r="B9" s="100"/>
      <c r="C9" s="143"/>
      <c r="D9" s="269">
        <v>0.95</v>
      </c>
      <c r="E9" s="220">
        <f t="shared" si="0"/>
      </c>
      <c r="F9" s="425"/>
      <c r="G9" s="425"/>
      <c r="H9" s="425"/>
      <c r="I9" s="426"/>
    </row>
    <row r="10" spans="1:9" ht="15">
      <c r="A10" s="44" t="s">
        <v>85</v>
      </c>
      <c r="B10" s="100"/>
      <c r="C10" s="143"/>
      <c r="D10" s="269">
        <v>0.95</v>
      </c>
      <c r="E10" s="220">
        <f t="shared" si="0"/>
      </c>
      <c r="F10" s="425"/>
      <c r="G10" s="425"/>
      <c r="H10" s="425"/>
      <c r="I10" s="426"/>
    </row>
    <row r="11" spans="1:9" ht="15">
      <c r="A11" s="44" t="s">
        <v>86</v>
      </c>
      <c r="B11" s="100"/>
      <c r="C11" s="143"/>
      <c r="D11" s="269">
        <v>0.95</v>
      </c>
      <c r="E11" s="220">
        <f t="shared" si="0"/>
      </c>
      <c r="F11" s="425"/>
      <c r="G11" s="425"/>
      <c r="H11" s="425"/>
      <c r="I11" s="426"/>
    </row>
    <row r="12" spans="1:9" s="170" customFormat="1" ht="15">
      <c r="A12" s="44" t="s">
        <v>87</v>
      </c>
      <c r="B12" s="100"/>
      <c r="C12" s="266"/>
      <c r="D12" s="269">
        <v>0.95</v>
      </c>
      <c r="E12" s="220"/>
      <c r="F12" s="267"/>
      <c r="G12" s="267"/>
      <c r="H12" s="267"/>
      <c r="I12" s="268"/>
    </row>
    <row r="13" spans="1:9" ht="15">
      <c r="A13" s="44" t="s">
        <v>427</v>
      </c>
      <c r="B13" s="100"/>
      <c r="C13" s="143"/>
      <c r="D13" s="269">
        <v>0.95</v>
      </c>
      <c r="E13" s="220">
        <f t="shared" si="0"/>
      </c>
      <c r="F13" s="425"/>
      <c r="G13" s="425"/>
      <c r="H13" s="425"/>
      <c r="I13" s="426"/>
    </row>
    <row r="14" spans="1:9" ht="15">
      <c r="A14" s="422" t="s">
        <v>81</v>
      </c>
      <c r="B14" s="423"/>
      <c r="C14" s="423"/>
      <c r="D14" s="423"/>
      <c r="E14" s="423"/>
      <c r="F14" s="423"/>
      <c r="G14" s="423"/>
      <c r="H14" s="423"/>
      <c r="I14" s="424"/>
    </row>
    <row r="15" spans="1:9" ht="15">
      <c r="A15" s="44" t="s">
        <v>91</v>
      </c>
      <c r="B15" s="100"/>
      <c r="C15" s="143"/>
      <c r="D15" s="151">
        <v>2</v>
      </c>
      <c r="E15" s="220">
        <f>IF(D15*(0.75/12)*C15=0,"",D15*(0.75/12)*C15)</f>
      </c>
      <c r="F15" s="425"/>
      <c r="G15" s="425"/>
      <c r="H15" s="425"/>
      <c r="I15" s="426"/>
    </row>
    <row r="16" spans="1:9" ht="15">
      <c r="A16" s="439" t="s">
        <v>129</v>
      </c>
      <c r="B16" s="440"/>
      <c r="C16" s="440"/>
      <c r="D16" s="441"/>
      <c r="E16" s="221">
        <f>SUM(E7:E13,E15)</f>
        <v>0</v>
      </c>
      <c r="F16" s="402" t="s">
        <v>71</v>
      </c>
      <c r="G16" s="402"/>
      <c r="H16" s="402"/>
      <c r="I16" s="438"/>
    </row>
    <row r="17" spans="1:9" ht="15">
      <c r="A17" s="442"/>
      <c r="B17" s="443"/>
      <c r="C17" s="443"/>
      <c r="D17" s="444"/>
      <c r="E17" s="232">
        <f>E16*325853.4</f>
        <v>0</v>
      </c>
      <c r="F17" s="402" t="s">
        <v>325</v>
      </c>
      <c r="G17" s="402"/>
      <c r="H17" s="402"/>
      <c r="I17" s="438"/>
    </row>
    <row r="18" spans="1:9" ht="15.75" thickBot="1">
      <c r="A18" s="442"/>
      <c r="B18" s="443"/>
      <c r="C18" s="443"/>
      <c r="D18" s="444"/>
      <c r="E18" s="232">
        <f>E16*43560</f>
        <v>0</v>
      </c>
      <c r="F18" s="453" t="s">
        <v>326</v>
      </c>
      <c r="G18" s="453"/>
      <c r="H18" s="453"/>
      <c r="I18" s="454"/>
    </row>
    <row r="19" spans="1:9" ht="15">
      <c r="A19" s="445" t="s">
        <v>130</v>
      </c>
      <c r="B19" s="446"/>
      <c r="C19" s="446"/>
      <c r="D19" s="446"/>
      <c r="E19" s="238">
        <f>IF(ISERROR('Steps 5a-c'!D54-'Step 5d'!E16),"",'Steps 5a-c'!D54-'Step 5d'!E16)</f>
      </c>
      <c r="F19" s="436" t="s">
        <v>71</v>
      </c>
      <c r="G19" s="436"/>
      <c r="H19" s="436"/>
      <c r="I19" s="437"/>
    </row>
    <row r="20" spans="1:9" ht="15">
      <c r="A20" s="447"/>
      <c r="B20" s="448"/>
      <c r="C20" s="448"/>
      <c r="D20" s="448"/>
      <c r="E20" s="239">
        <f>IF(ISERROR(E19*325853.4),"",E19*325853.4)</f>
      </c>
      <c r="F20" s="402" t="s">
        <v>325</v>
      </c>
      <c r="G20" s="402"/>
      <c r="H20" s="402"/>
      <c r="I20" s="438"/>
    </row>
    <row r="21" spans="1:9" ht="15.75" thickBot="1">
      <c r="A21" s="449"/>
      <c r="B21" s="450"/>
      <c r="C21" s="450"/>
      <c r="D21" s="450"/>
      <c r="E21" s="240">
        <f>IF(ISERROR(E19*43560),"",E19*43560)</f>
      </c>
      <c r="F21" s="451" t="s">
        <v>326</v>
      </c>
      <c r="G21" s="451"/>
      <c r="H21" s="451"/>
      <c r="I21" s="452"/>
    </row>
    <row r="22" spans="1:9" ht="15">
      <c r="A22" s="160"/>
      <c r="B22" s="160"/>
      <c r="C22" s="160"/>
      <c r="D22" s="160"/>
      <c r="E22" s="161"/>
      <c r="F22" s="141"/>
      <c r="G22" s="141"/>
      <c r="H22" s="141"/>
      <c r="I22" s="141"/>
    </row>
    <row r="23" spans="1:9" ht="36.75" customHeight="1">
      <c r="A23" s="461" t="s">
        <v>435</v>
      </c>
      <c r="B23" s="461"/>
      <c r="C23" s="461"/>
      <c r="D23" s="461"/>
      <c r="E23" s="461"/>
      <c r="F23" s="461"/>
      <c r="G23" s="461"/>
      <c r="H23" s="461"/>
      <c r="I23" s="461"/>
    </row>
    <row r="24" spans="1:9" s="4" customFormat="1" ht="60" customHeight="1">
      <c r="A24" s="459" t="str">
        <f>IF(E19&gt;0,Lists!D1,"")</f>
        <v>ADDITIONAL INSTRUCTIONS: Retention BMPs must be used onsite to the maximum extent practicable. If the remaining volume to meet 5% EIA cannot be met, then project applicants must demonstrate technical infeasibilty. Consult Section 3.2 of the 2011 TGM for infeasability criteria. A technical infeasability site-specific analysis must be submitted. Projects that cannot prove technical infeasibility must reduce EIA to &lt;=5% using Retention BMPs.</v>
      </c>
      <c r="B24" s="459"/>
      <c r="C24" s="459"/>
      <c r="D24" s="459"/>
      <c r="E24" s="459"/>
      <c r="F24" s="459"/>
      <c r="G24" s="459"/>
      <c r="H24" s="459"/>
      <c r="I24" s="459"/>
    </row>
    <row r="25" spans="1:9" s="13" customFormat="1" ht="15" customHeight="1">
      <c r="A25" s="460" t="s">
        <v>234</v>
      </c>
      <c r="B25" s="460"/>
      <c r="C25" s="460"/>
      <c r="D25" s="460"/>
      <c r="E25" s="460"/>
      <c r="F25" s="460"/>
      <c r="G25" s="460"/>
      <c r="H25" s="460"/>
      <c r="I25" s="460"/>
    </row>
    <row r="26" spans="1:9" s="13" customFormat="1" ht="21.75" customHeight="1">
      <c r="A26" s="456"/>
      <c r="B26" s="457"/>
      <c r="C26" s="457"/>
      <c r="D26" s="457"/>
      <c r="E26" s="457"/>
      <c r="F26" s="457"/>
      <c r="G26" s="457"/>
      <c r="H26" s="458"/>
      <c r="I26" s="84" t="s">
        <v>142</v>
      </c>
    </row>
    <row r="27" spans="1:9" ht="30" customHeight="1">
      <c r="A27" s="455" t="s">
        <v>436</v>
      </c>
      <c r="B27" s="455"/>
      <c r="C27" s="455"/>
      <c r="D27" s="455"/>
      <c r="E27" s="455"/>
      <c r="F27" s="455"/>
      <c r="G27" s="455"/>
      <c r="H27" s="455"/>
      <c r="I27" s="83"/>
    </row>
  </sheetData>
  <sheetProtection/>
  <mergeCells count="29">
    <mergeCell ref="F7:I7"/>
    <mergeCell ref="F10:I10"/>
    <mergeCell ref="A27:H27"/>
    <mergeCell ref="A26:H26"/>
    <mergeCell ref="A24:I24"/>
    <mergeCell ref="A25:I25"/>
    <mergeCell ref="A23:I23"/>
    <mergeCell ref="F8:I8"/>
    <mergeCell ref="F9:I9"/>
    <mergeCell ref="E4:E5"/>
    <mergeCell ref="F19:I19"/>
    <mergeCell ref="F15:I15"/>
    <mergeCell ref="F16:I16"/>
    <mergeCell ref="A16:D18"/>
    <mergeCell ref="F17:I17"/>
    <mergeCell ref="A19:D21"/>
    <mergeCell ref="F20:I20"/>
    <mergeCell ref="F21:I21"/>
    <mergeCell ref="F18:I18"/>
    <mergeCell ref="A6:I6"/>
    <mergeCell ref="A14:I14"/>
    <mergeCell ref="B1:E1"/>
    <mergeCell ref="F11:I11"/>
    <mergeCell ref="F13:I13"/>
    <mergeCell ref="D4:D5"/>
    <mergeCell ref="A3:I3"/>
    <mergeCell ref="F4:I5"/>
    <mergeCell ref="A4:A5"/>
    <mergeCell ref="C4:C5"/>
  </mergeCells>
  <conditionalFormatting sqref="C15 C7:C13">
    <cfRule type="expression" priority="197" dxfId="2" stopIfTrue="1">
      <formula>ISBLANK(C7)</formula>
    </cfRule>
  </conditionalFormatting>
  <conditionalFormatting sqref="F15 F7:F13 B7:B13 B15">
    <cfRule type="expression" priority="179" dxfId="0" stopIfTrue="1">
      <formula>ISBLANK(B7)</formula>
    </cfRule>
  </conditionalFormatting>
  <conditionalFormatting sqref="I27">
    <cfRule type="expression" priority="6" dxfId="0" stopIfTrue="1">
      <formula>ISBLANK(I27)</formula>
    </cfRule>
  </conditionalFormatting>
  <dataValidations count="2">
    <dataValidation type="list" allowBlank="1" showInputMessage="1" showErrorMessage="1" sqref="I27">
      <formula1>YNNA</formula1>
    </dataValidation>
    <dataValidation type="list" allowBlank="1" showInputMessage="1" showErrorMessage="1" sqref="B7:B13 B15">
      <formula1>YN</formula1>
    </dataValidation>
  </dataValidations>
  <printOptions/>
  <pageMargins left="0.7" right="0.7" top="0.75" bottom="0.75" header="0.3" footer="0.3"/>
  <pageSetup firstPageNumber="11" useFirstPageNumber="1" horizontalDpi="600" verticalDpi="600" orientation="landscape" scale="98" r:id="rId1"/>
  <headerFooter>
    <oddFooter>&amp;L&amp;"Times New Roman,Regular"June 2018&amp;R&amp;"Times New Roman,Regular"
&amp;P</oddFooter>
  </headerFooter>
</worksheet>
</file>

<file path=xl/worksheets/sheet9.xml><?xml version="1.0" encoding="utf-8"?>
<worksheet xmlns="http://schemas.openxmlformats.org/spreadsheetml/2006/main" xmlns:r="http://schemas.openxmlformats.org/officeDocument/2006/relationships">
  <dimension ref="A1:K50"/>
  <sheetViews>
    <sheetView view="pageLayout" zoomScaleSheetLayoutView="100" workbookViewId="0" topLeftCell="A1">
      <selection activeCell="A1" sqref="A1"/>
    </sheetView>
  </sheetViews>
  <sheetFormatPr defaultColWidth="9.140625" defaultRowHeight="15"/>
  <cols>
    <col min="1" max="1" width="13.7109375" style="3" customWidth="1"/>
    <col min="2" max="2" width="9.140625" style="3" customWidth="1"/>
    <col min="3" max="3" width="11.7109375" style="3" bestFit="1" customWidth="1"/>
    <col min="4" max="4" width="9.140625" style="3" customWidth="1"/>
    <col min="5" max="5" width="14.57421875" style="3" bestFit="1" customWidth="1"/>
    <col min="6" max="7" width="14.28125" style="3" customWidth="1"/>
    <col min="8" max="8" width="13.421875" style="3" customWidth="1"/>
    <col min="9" max="9" width="10.140625" style="3" bestFit="1" customWidth="1"/>
    <col min="10" max="16384" width="9.140625" style="3" customWidth="1"/>
  </cols>
  <sheetData>
    <row r="1" spans="1:6" ht="15">
      <c r="A1" s="38" t="s">
        <v>128</v>
      </c>
      <c r="B1" s="55" t="str">
        <f>'General Information'!B4</f>
        <v>[Insert Project Name in General Info.]</v>
      </c>
      <c r="C1" s="55"/>
      <c r="D1" s="55"/>
      <c r="E1" s="55"/>
      <c r="F1" s="55"/>
    </row>
    <row r="3" ht="15">
      <c r="A3" s="4" t="s">
        <v>211</v>
      </c>
    </row>
    <row r="4" ht="15">
      <c r="A4" s="4"/>
    </row>
    <row r="5" spans="1:9" ht="45" customHeight="1">
      <c r="A5" s="488" t="s">
        <v>437</v>
      </c>
      <c r="B5" s="488"/>
      <c r="C5" s="488"/>
      <c r="D5" s="488"/>
      <c r="E5" s="488"/>
      <c r="F5" s="488"/>
      <c r="G5" s="488"/>
      <c r="H5" s="488"/>
      <c r="I5" s="488"/>
    </row>
    <row r="7" spans="2:10" ht="15">
      <c r="B7" s="88"/>
      <c r="C7" s="89"/>
      <c r="D7" s="89"/>
      <c r="E7" s="89"/>
      <c r="F7" s="89"/>
      <c r="G7" s="89"/>
      <c r="H7" s="90"/>
      <c r="I7" s="102" t="s">
        <v>28</v>
      </c>
      <c r="J7" s="103"/>
    </row>
    <row r="8" spans="2:10" ht="15">
      <c r="B8" s="88" t="s">
        <v>271</v>
      </c>
      <c r="C8" s="89"/>
      <c r="D8" s="89"/>
      <c r="E8" s="89"/>
      <c r="F8" s="89"/>
      <c r="G8" s="89"/>
      <c r="H8" s="89"/>
      <c r="I8" s="149"/>
      <c r="J8" s="103"/>
    </row>
    <row r="9" spans="2:11" ht="30" customHeight="1">
      <c r="B9" s="492" t="s">
        <v>68</v>
      </c>
      <c r="C9" s="493"/>
      <c r="D9" s="493"/>
      <c r="E9" s="493"/>
      <c r="F9" s="493"/>
      <c r="G9" s="493"/>
      <c r="H9" s="493"/>
      <c r="I9" s="494"/>
      <c r="J9" s="104"/>
      <c r="K9" s="104"/>
    </row>
    <row r="10" spans="1:9" ht="20.25" customHeight="1">
      <c r="A10" s="54">
        <f>IF(I8="Y","ADDITIONAL INSTRUCTIONS: Submit Technical Infeasabillity documentation.","")</f>
      </c>
      <c r="B10" s="85"/>
      <c r="C10" s="85"/>
      <c r="D10" s="85"/>
      <c r="E10" s="85"/>
      <c r="F10" s="85"/>
      <c r="G10" s="85"/>
      <c r="H10" s="85"/>
      <c r="I10" s="85"/>
    </row>
    <row r="11" ht="15.75" thickBot="1"/>
    <row r="12" spans="2:10" ht="16.5">
      <c r="B12" s="28" t="s">
        <v>153</v>
      </c>
      <c r="C12" s="20"/>
      <c r="D12" s="20"/>
      <c r="E12" s="20"/>
      <c r="F12" s="20"/>
      <c r="G12" s="20"/>
      <c r="H12" s="21"/>
      <c r="I12" s="7"/>
      <c r="J12" s="7"/>
    </row>
    <row r="13" spans="2:10" ht="16.5">
      <c r="B13" s="392" t="s">
        <v>132</v>
      </c>
      <c r="C13" s="393"/>
      <c r="D13" s="393"/>
      <c r="E13" s="393"/>
      <c r="F13" s="393"/>
      <c r="G13" s="393"/>
      <c r="H13" s="82" t="s">
        <v>69</v>
      </c>
      <c r="I13" s="7"/>
      <c r="J13" s="81"/>
    </row>
    <row r="14" spans="2:10" ht="15">
      <c r="B14" s="22" t="s">
        <v>52</v>
      </c>
      <c r="C14" s="7"/>
      <c r="D14" s="7"/>
      <c r="E14" s="7"/>
      <c r="F14" s="7"/>
      <c r="G14" s="7"/>
      <c r="H14" s="23"/>
      <c r="I14" s="7"/>
      <c r="J14" s="7"/>
    </row>
    <row r="15" spans="2:10" ht="16.5">
      <c r="B15" s="79" t="s">
        <v>135</v>
      </c>
      <c r="C15" s="7"/>
      <c r="D15" s="7"/>
      <c r="E15" s="7"/>
      <c r="F15" s="7"/>
      <c r="G15" s="7"/>
      <c r="H15" s="23"/>
      <c r="I15" s="7"/>
      <c r="J15" s="7"/>
    </row>
    <row r="16" spans="2:10" ht="16.5">
      <c r="B16" s="79" t="s">
        <v>137</v>
      </c>
      <c r="C16" s="7"/>
      <c r="D16" s="7"/>
      <c r="E16" s="7"/>
      <c r="F16" s="7"/>
      <c r="G16" s="7"/>
      <c r="H16" s="23"/>
      <c r="I16" s="7"/>
      <c r="J16" s="7"/>
    </row>
    <row r="17" spans="2:10" ht="16.5">
      <c r="B17" s="79" t="s">
        <v>136</v>
      </c>
      <c r="C17" s="7"/>
      <c r="D17" s="7"/>
      <c r="E17" s="7"/>
      <c r="F17" s="7"/>
      <c r="G17" s="7"/>
      <c r="H17" s="23"/>
      <c r="I17" s="7"/>
      <c r="J17" s="7"/>
    </row>
    <row r="18" spans="2:10" ht="15">
      <c r="B18" s="22"/>
      <c r="C18" s="7"/>
      <c r="D18" s="7"/>
      <c r="E18" s="7"/>
      <c r="F18" s="7"/>
      <c r="G18" s="7"/>
      <c r="H18" s="23"/>
      <c r="I18" s="7"/>
      <c r="J18" s="7"/>
    </row>
    <row r="19" spans="2:10" ht="15">
      <c r="B19" s="22"/>
      <c r="C19" s="7"/>
      <c r="D19" s="483" t="s">
        <v>70</v>
      </c>
      <c r="E19" s="484"/>
      <c r="F19" s="80" t="s">
        <v>65</v>
      </c>
      <c r="G19" s="7"/>
      <c r="H19" s="23"/>
      <c r="I19" s="7"/>
      <c r="J19" s="7"/>
    </row>
    <row r="20" spans="2:10" ht="16.5">
      <c r="B20" s="22"/>
      <c r="C20" s="7"/>
      <c r="D20" s="78" t="s">
        <v>133</v>
      </c>
      <c r="E20" s="221">
        <f>'Step 5d'!E16</f>
        <v>0</v>
      </c>
      <c r="F20" s="6" t="s">
        <v>71</v>
      </c>
      <c r="G20" s="7"/>
      <c r="H20" s="23"/>
      <c r="I20" s="7"/>
      <c r="J20" s="7"/>
    </row>
    <row r="21" spans="2:10" ht="17.25" thickBot="1">
      <c r="B21" s="22"/>
      <c r="C21" s="7"/>
      <c r="D21" s="132" t="s">
        <v>186</v>
      </c>
      <c r="E21" s="222">
        <f>'Steps 5a-c'!D54</f>
      </c>
      <c r="F21" s="9" t="s">
        <v>71</v>
      </c>
      <c r="G21" s="7"/>
      <c r="H21" s="23"/>
      <c r="I21" s="7"/>
      <c r="J21" s="7"/>
    </row>
    <row r="22" spans="2:10" ht="16.5">
      <c r="B22" s="22"/>
      <c r="C22" s="7"/>
      <c r="D22" s="162" t="s">
        <v>134</v>
      </c>
      <c r="E22" s="165">
        <f>IF(ISERROR(E20),"",IF(E20="","",IF(ISERROR(E21),"",IF(E21="","",(E21-E20)*1.5))))</f>
      </c>
      <c r="F22" s="166" t="s">
        <v>71</v>
      </c>
      <c r="G22" s="7"/>
      <c r="H22" s="23"/>
      <c r="I22" s="7"/>
      <c r="J22" s="7"/>
    </row>
    <row r="23" spans="2:10" ht="15">
      <c r="B23" s="22"/>
      <c r="C23" s="7"/>
      <c r="D23" s="163"/>
      <c r="E23" s="241">
        <f>IF(ISERROR(E22*325853.4),"",E22*325853.4)</f>
      </c>
      <c r="F23" s="167" t="s">
        <v>325</v>
      </c>
      <c r="G23" s="7"/>
      <c r="H23" s="23"/>
      <c r="I23" s="7"/>
      <c r="J23" s="7"/>
    </row>
    <row r="24" spans="2:10" ht="15.75" thickBot="1">
      <c r="B24" s="22"/>
      <c r="C24" s="7"/>
      <c r="D24" s="164"/>
      <c r="E24" s="242">
        <f>IF(ISERROR(E22*43560),"",E22*43560)</f>
      </c>
      <c r="F24" s="168" t="s">
        <v>326</v>
      </c>
      <c r="G24" s="7"/>
      <c r="H24" s="23"/>
      <c r="I24" s="7"/>
      <c r="J24" s="7"/>
    </row>
    <row r="25" spans="2:10" ht="15.75" thickBot="1">
      <c r="B25" s="24"/>
      <c r="C25" s="25"/>
      <c r="D25" s="25"/>
      <c r="E25" s="29"/>
      <c r="F25" s="25"/>
      <c r="G25" s="25"/>
      <c r="H25" s="26"/>
      <c r="I25" s="7"/>
      <c r="J25" s="7"/>
    </row>
    <row r="28" spans="1:8" ht="15">
      <c r="A28" s="4" t="s">
        <v>246</v>
      </c>
      <c r="G28" s="73"/>
      <c r="H28" s="73"/>
    </row>
    <row r="29" ht="15.75" thickBot="1">
      <c r="A29" s="4"/>
    </row>
    <row r="30" spans="1:11" ht="22.5" customHeight="1">
      <c r="A30" s="434" t="s">
        <v>88</v>
      </c>
      <c r="B30" s="495"/>
      <c r="C30" s="495"/>
      <c r="D30" s="495"/>
      <c r="E30" s="427" t="s">
        <v>292</v>
      </c>
      <c r="F30" s="427" t="s">
        <v>241</v>
      </c>
      <c r="G30" s="427" t="s">
        <v>184</v>
      </c>
      <c r="H30" s="427" t="s">
        <v>181</v>
      </c>
      <c r="I30" s="427" t="s">
        <v>78</v>
      </c>
      <c r="J30" s="427"/>
      <c r="K30" s="490"/>
    </row>
    <row r="31" spans="1:11" ht="36.75" customHeight="1" thickBot="1">
      <c r="A31" s="496"/>
      <c r="B31" s="482"/>
      <c r="C31" s="482"/>
      <c r="D31" s="482"/>
      <c r="E31" s="482"/>
      <c r="F31" s="489"/>
      <c r="G31" s="489"/>
      <c r="H31" s="489"/>
      <c r="I31" s="489"/>
      <c r="J31" s="489"/>
      <c r="K31" s="491"/>
    </row>
    <row r="32" spans="1:11" ht="15">
      <c r="A32" s="480" t="s">
        <v>90</v>
      </c>
      <c r="B32" s="481"/>
      <c r="C32" s="481"/>
      <c r="D32" s="481"/>
      <c r="E32" s="86"/>
      <c r="F32" s="156"/>
      <c r="G32" s="270">
        <v>0.95</v>
      </c>
      <c r="H32" s="224">
        <f>IF(1.5*(G32*(0.75/12)*F32)=0,"",1.5*(G32*(0.75/12)*F32))</f>
      </c>
      <c r="I32" s="478"/>
      <c r="J32" s="478"/>
      <c r="K32" s="479"/>
    </row>
    <row r="33" spans="1:11" ht="15">
      <c r="A33" s="471" t="s">
        <v>89</v>
      </c>
      <c r="B33" s="472"/>
      <c r="C33" s="472"/>
      <c r="D33" s="472"/>
      <c r="E33" s="86"/>
      <c r="F33" s="157"/>
      <c r="G33" s="270">
        <v>0.95</v>
      </c>
      <c r="H33" s="225">
        <f>IF(1.5*(G33*(0.75/12)*F33)=0,"",1.5*(G33*(0.75/12)*F33))</f>
      </c>
      <c r="I33" s="425"/>
      <c r="J33" s="425"/>
      <c r="K33" s="426"/>
    </row>
    <row r="34" spans="1:11" ht="15">
      <c r="A34" s="471" t="s">
        <v>169</v>
      </c>
      <c r="B34" s="472"/>
      <c r="C34" s="472"/>
      <c r="D34" s="472"/>
      <c r="E34" s="86"/>
      <c r="F34" s="157"/>
      <c r="G34" s="270">
        <v>0.95</v>
      </c>
      <c r="H34" s="225">
        <f>IF(1.5*(G34*(0.75/12)*F34)=0,"",1.5*(G34*(0.75/12)*F34))</f>
      </c>
      <c r="I34" s="425"/>
      <c r="J34" s="425"/>
      <c r="K34" s="426"/>
    </row>
    <row r="35" spans="1:11" ht="15">
      <c r="A35" s="471" t="s">
        <v>170</v>
      </c>
      <c r="B35" s="472"/>
      <c r="C35" s="472"/>
      <c r="D35" s="472"/>
      <c r="E35" s="86"/>
      <c r="F35" s="157"/>
      <c r="G35" s="270">
        <v>0.95</v>
      </c>
      <c r="H35" s="225">
        <f>IF(1.5*(G35*(0.75/12)*F35)=0,"",1.5*(G35*(0.75/12)*F35))</f>
      </c>
      <c r="I35" s="425"/>
      <c r="J35" s="425"/>
      <c r="K35" s="426"/>
    </row>
    <row r="36" spans="1:11" ht="15">
      <c r="A36" s="471" t="s">
        <v>171</v>
      </c>
      <c r="B36" s="472"/>
      <c r="C36" s="472"/>
      <c r="D36" s="472"/>
      <c r="E36" s="86"/>
      <c r="F36" s="157"/>
      <c r="G36" s="270">
        <v>0.95</v>
      </c>
      <c r="H36" s="225">
        <f>IF(1.5*(G36*(0.75/12)*F36)=0,"",1.5*(G36*(0.75/12)*F36))</f>
      </c>
      <c r="I36" s="425"/>
      <c r="J36" s="425"/>
      <c r="K36" s="426"/>
    </row>
    <row r="37" spans="1:11" ht="15">
      <c r="A37" s="439" t="s">
        <v>138</v>
      </c>
      <c r="B37" s="440"/>
      <c r="C37" s="440"/>
      <c r="D37" s="440"/>
      <c r="E37" s="440"/>
      <c r="F37" s="440"/>
      <c r="G37" s="441"/>
      <c r="H37" s="236">
        <f>SUM(H32:H36)</f>
        <v>0</v>
      </c>
      <c r="I37" s="388" t="s">
        <v>71</v>
      </c>
      <c r="J37" s="473"/>
      <c r="K37" s="474"/>
    </row>
    <row r="38" spans="1:11" ht="15">
      <c r="A38" s="442"/>
      <c r="B38" s="443"/>
      <c r="C38" s="443"/>
      <c r="D38" s="443"/>
      <c r="E38" s="443"/>
      <c r="F38" s="443"/>
      <c r="G38" s="444"/>
      <c r="H38" s="232">
        <f>IF(ISERROR(H37*325853.4),"",H37*325853.4)</f>
        <v>0</v>
      </c>
      <c r="I38" s="388" t="s">
        <v>325</v>
      </c>
      <c r="J38" s="473"/>
      <c r="K38" s="474"/>
    </row>
    <row r="39" spans="1:11" ht="15.75" thickBot="1">
      <c r="A39" s="465"/>
      <c r="B39" s="466"/>
      <c r="C39" s="466"/>
      <c r="D39" s="466"/>
      <c r="E39" s="466"/>
      <c r="F39" s="466"/>
      <c r="G39" s="467"/>
      <c r="H39" s="233">
        <f>IF(ISERROR(H37*43560),"",H37*43560)</f>
        <v>0</v>
      </c>
      <c r="I39" s="403" t="s">
        <v>327</v>
      </c>
      <c r="J39" s="475"/>
      <c r="K39" s="476"/>
    </row>
    <row r="40" spans="1:11" ht="15">
      <c r="A40" s="445" t="s">
        <v>139</v>
      </c>
      <c r="B40" s="446"/>
      <c r="C40" s="446"/>
      <c r="D40" s="446"/>
      <c r="E40" s="446"/>
      <c r="F40" s="446"/>
      <c r="G40" s="446"/>
      <c r="H40" s="237">
        <f>IF(H37&gt;E21,0,IF(ISERROR(E22-(H37/1.5)),"",E22-(H37/1.5)))</f>
      </c>
      <c r="I40" s="468" t="s">
        <v>71</v>
      </c>
      <c r="J40" s="469"/>
      <c r="K40" s="470"/>
    </row>
    <row r="41" spans="1:11" ht="15">
      <c r="A41" s="447"/>
      <c r="B41" s="448"/>
      <c r="C41" s="448"/>
      <c r="D41" s="448"/>
      <c r="E41" s="448"/>
      <c r="F41" s="448"/>
      <c r="G41" s="448"/>
      <c r="H41" s="232">
        <f>IF(ISERROR(H40*325853.4),"",H40*325853.4)</f>
      </c>
      <c r="I41" s="388" t="s">
        <v>325</v>
      </c>
      <c r="J41" s="473"/>
      <c r="K41" s="474"/>
    </row>
    <row r="42" spans="1:11" ht="15.75" thickBot="1">
      <c r="A42" s="449"/>
      <c r="B42" s="450"/>
      <c r="C42" s="450"/>
      <c r="D42" s="450"/>
      <c r="E42" s="450"/>
      <c r="F42" s="450"/>
      <c r="G42" s="450"/>
      <c r="H42" s="233">
        <f>IF(ISERROR(H40*43560),"",H40*43560)</f>
      </c>
      <c r="I42" s="462" t="s">
        <v>327</v>
      </c>
      <c r="J42" s="463"/>
      <c r="K42" s="464"/>
    </row>
    <row r="43" spans="1:11" ht="61.5" customHeight="1">
      <c r="A43" s="477" t="s">
        <v>438</v>
      </c>
      <c r="B43" s="477"/>
      <c r="C43" s="477"/>
      <c r="D43" s="477"/>
      <c r="E43" s="477"/>
      <c r="F43" s="477"/>
      <c r="G43" s="477"/>
      <c r="H43" s="477"/>
      <c r="I43" s="477"/>
      <c r="J43" s="477"/>
      <c r="K43" s="477"/>
    </row>
    <row r="44" spans="1:11" ht="63" customHeight="1">
      <c r="A44" s="487" t="str">
        <f>IF(H40&gt;0,A50,"")</f>
        <v>ADDITIONAL INSTRUCTIONS: Certain new development and redevelopment project types are eligible for alternative compliance measures if onsite Retention and/or Biofiltration BMPs cannot feasibly be used to meet the 5% EIA requirement. Infeasibility is described in Section 3.2 of the TGM. A technical feasability site-specific analysis must be submitted. Projects that cannot prove infesibility must reduce EIA to &lt;=5%.</v>
      </c>
      <c r="B44" s="487"/>
      <c r="C44" s="487"/>
      <c r="D44" s="487"/>
      <c r="E44" s="487"/>
      <c r="F44" s="487"/>
      <c r="G44" s="487"/>
      <c r="H44" s="487"/>
      <c r="I44" s="487"/>
      <c r="J44" s="487"/>
      <c r="K44" s="487"/>
    </row>
    <row r="46" spans="1:11" ht="32.25" customHeight="1">
      <c r="A46" s="274" t="s">
        <v>72</v>
      </c>
      <c r="B46" s="274"/>
      <c r="C46" s="274"/>
      <c r="D46" s="274"/>
      <c r="E46" s="274"/>
      <c r="F46" s="274"/>
      <c r="G46" s="274"/>
      <c r="H46" s="274"/>
      <c r="I46" s="274"/>
      <c r="J46" s="274"/>
      <c r="K46" s="274"/>
    </row>
    <row r="47" spans="1:11" ht="32.25" customHeight="1">
      <c r="A47" s="486"/>
      <c r="B47" s="486"/>
      <c r="C47" s="486"/>
      <c r="D47" s="486"/>
      <c r="E47" s="486"/>
      <c r="F47" s="486"/>
      <c r="G47" s="486"/>
      <c r="H47" s="486"/>
      <c r="I47" s="486"/>
      <c r="J47" s="486"/>
      <c r="K47" s="84" t="s">
        <v>142</v>
      </c>
    </row>
    <row r="48" spans="1:11" ht="43.5" customHeight="1">
      <c r="A48" s="485" t="s">
        <v>439</v>
      </c>
      <c r="B48" s="485"/>
      <c r="C48" s="485"/>
      <c r="D48" s="485"/>
      <c r="E48" s="485"/>
      <c r="F48" s="485"/>
      <c r="G48" s="485"/>
      <c r="H48" s="485"/>
      <c r="I48" s="485"/>
      <c r="J48" s="485"/>
      <c r="K48" s="100"/>
    </row>
    <row r="50" ht="15">
      <c r="A50" s="619" t="s">
        <v>456</v>
      </c>
    </row>
  </sheetData>
  <sheetProtection password="C3AA" sheet="1"/>
  <mergeCells count="33">
    <mergeCell ref="A5:I5"/>
    <mergeCell ref="H30:H31"/>
    <mergeCell ref="I30:K31"/>
    <mergeCell ref="G30:G31"/>
    <mergeCell ref="F30:F31"/>
    <mergeCell ref="B9:I9"/>
    <mergeCell ref="A30:D31"/>
    <mergeCell ref="A48:J48"/>
    <mergeCell ref="A47:J47"/>
    <mergeCell ref="I33:K33"/>
    <mergeCell ref="I34:K34"/>
    <mergeCell ref="I35:K35"/>
    <mergeCell ref="I37:K37"/>
    <mergeCell ref="A44:K44"/>
    <mergeCell ref="I36:K36"/>
    <mergeCell ref="A36:D36"/>
    <mergeCell ref="A34:D34"/>
    <mergeCell ref="I32:K32"/>
    <mergeCell ref="A32:D32"/>
    <mergeCell ref="A33:D33"/>
    <mergeCell ref="E30:E31"/>
    <mergeCell ref="B13:G13"/>
    <mergeCell ref="D19:E19"/>
    <mergeCell ref="A46:K46"/>
    <mergeCell ref="I42:K42"/>
    <mergeCell ref="A40:G42"/>
    <mergeCell ref="A37:G39"/>
    <mergeCell ref="I40:K40"/>
    <mergeCell ref="A35:D35"/>
    <mergeCell ref="I38:K38"/>
    <mergeCell ref="I41:K41"/>
    <mergeCell ref="I39:K39"/>
    <mergeCell ref="A43:K43"/>
  </mergeCells>
  <conditionalFormatting sqref="I8">
    <cfRule type="expression" priority="26" dxfId="2" stopIfTrue="1">
      <formula>ISBLANK($I$8)</formula>
    </cfRule>
  </conditionalFormatting>
  <conditionalFormatting sqref="F32:G36 I8">
    <cfRule type="expression" priority="25" dxfId="2" stopIfTrue="1">
      <formula>ISBLANK(F8)</formula>
    </cfRule>
  </conditionalFormatting>
  <conditionalFormatting sqref="I32:K36 K48 I8">
    <cfRule type="expression" priority="24" dxfId="0" stopIfTrue="1">
      <formula>ISBLANK(I8)</formula>
    </cfRule>
  </conditionalFormatting>
  <conditionalFormatting sqref="E32">
    <cfRule type="expression" priority="6" dxfId="0" stopIfTrue="1">
      <formula>ISBLANK(E32)</formula>
    </cfRule>
  </conditionalFormatting>
  <conditionalFormatting sqref="E33">
    <cfRule type="expression" priority="5" dxfId="0" stopIfTrue="1">
      <formula>ISBLANK(E33)</formula>
    </cfRule>
  </conditionalFormatting>
  <conditionalFormatting sqref="E34">
    <cfRule type="expression" priority="4" dxfId="0" stopIfTrue="1">
      <formula>ISBLANK(E34)</formula>
    </cfRule>
  </conditionalFormatting>
  <conditionalFormatting sqref="E35">
    <cfRule type="expression" priority="3" dxfId="0" stopIfTrue="1">
      <formula>ISBLANK(E35)</formula>
    </cfRule>
  </conditionalFormatting>
  <conditionalFormatting sqref="E36">
    <cfRule type="expression" priority="2" dxfId="0" stopIfTrue="1">
      <formula>ISBLANK(E36)</formula>
    </cfRule>
  </conditionalFormatting>
  <conditionalFormatting sqref="E33:E36">
    <cfRule type="expression" priority="1" dxfId="0" stopIfTrue="1">
      <formula>ISBLANK(E33)</formula>
    </cfRule>
  </conditionalFormatting>
  <dataValidations count="2">
    <dataValidation type="list" allowBlank="1" showInputMessage="1" showErrorMessage="1" sqref="K48">
      <formula1>YNNA</formula1>
    </dataValidation>
    <dataValidation type="list" allowBlank="1" showInputMessage="1" showErrorMessage="1" sqref="E32:E36 I8">
      <formula1>YN</formula1>
    </dataValidation>
  </dataValidations>
  <printOptions/>
  <pageMargins left="0.7" right="0.7" top="0.75" bottom="0.75" header="0.3" footer="0.3"/>
  <pageSetup firstPageNumber="12" useFirstPageNumber="1" horizontalDpi="600" verticalDpi="600" orientation="landscape" scale="95" r:id="rId1"/>
  <headerFooter>
    <oddFooter>&amp;L&amp;"Times New Roman,Regular"June 2018&amp;R&amp;"Times New Roman,Regular"
&amp;P</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patrickw</dc:creator>
  <cp:keywords/>
  <dc:description/>
  <cp:lastModifiedBy>Elai Fresco</cp:lastModifiedBy>
  <cp:lastPrinted>2012-03-01T19:48:12Z</cp:lastPrinted>
  <dcterms:created xsi:type="dcterms:W3CDTF">2011-09-07T16:54:25Z</dcterms:created>
  <dcterms:modified xsi:type="dcterms:W3CDTF">2018-06-29T23:04:01Z</dcterms:modified>
  <cp:category/>
  <cp:version/>
  <cp:contentType/>
  <cp:contentStatus/>
</cp:coreProperties>
</file>